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>
    <definedName name="_xlnm.Print_Titles" localSheetId="0">'Лист1'!$2:$4</definedName>
  </definedNames>
  <calcPr fullCalcOnLoad="1" refMode="R1C1"/>
</workbook>
</file>

<file path=xl/sharedStrings.xml><?xml version="1.0" encoding="utf-8"?>
<sst xmlns="http://schemas.openxmlformats.org/spreadsheetml/2006/main" count="292" uniqueCount="158">
  <si>
    <t>Показатели</t>
  </si>
  <si>
    <t>Единица измерения</t>
  </si>
  <si>
    <t>прогноз</t>
  </si>
  <si>
    <t>Сводный финансовый баланс (в ценах соответствующих лет)</t>
  </si>
  <si>
    <t>Доходы</t>
  </si>
  <si>
    <t xml:space="preserve">    в том числе:</t>
  </si>
  <si>
    <t xml:space="preserve">       прибыль прибыльных предприятий</t>
  </si>
  <si>
    <t>Амортизационные отчисления</t>
  </si>
  <si>
    <t xml:space="preserve">Налоговые доходы </t>
  </si>
  <si>
    <t>из них:</t>
  </si>
  <si>
    <t>налог на прибыль (доход) предприятий и организаций</t>
  </si>
  <si>
    <t>налог на доходы физических лиц</t>
  </si>
  <si>
    <t xml:space="preserve">   в том числе:</t>
  </si>
  <si>
    <t xml:space="preserve">   единый налог на вмененный доход</t>
  </si>
  <si>
    <t xml:space="preserve">   упрощенная система налогообложения</t>
  </si>
  <si>
    <t xml:space="preserve">   единый сельскохозяйственный налог</t>
  </si>
  <si>
    <t xml:space="preserve">   налог на имущество физических лиц</t>
  </si>
  <si>
    <t xml:space="preserve">   налог на имущество организаций</t>
  </si>
  <si>
    <t xml:space="preserve">   налог на игорный бизнес</t>
  </si>
  <si>
    <t xml:space="preserve">   транспортный налог</t>
  </si>
  <si>
    <t xml:space="preserve">   налог на наследование и дарение</t>
  </si>
  <si>
    <t xml:space="preserve">    налог на добычу полезных ископаемых</t>
  </si>
  <si>
    <t xml:space="preserve">   прочие налоговые доходы,госпошлина</t>
  </si>
  <si>
    <t xml:space="preserve">Неналоговые доходы </t>
  </si>
  <si>
    <t xml:space="preserve">    доходы от использования имущества, находящегося в муниципальной собственности </t>
  </si>
  <si>
    <t xml:space="preserve">   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</si>
  <si>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</si>
  <si>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>Прочие  доходы</t>
  </si>
  <si>
    <t>Итого доходов</t>
  </si>
  <si>
    <t xml:space="preserve">Сальдо взаимоотношений с другими уровнями власти </t>
  </si>
  <si>
    <t>в том числе:</t>
  </si>
  <si>
    <t xml:space="preserve">       в бюджет области</t>
  </si>
  <si>
    <t xml:space="preserve">         из них:</t>
  </si>
  <si>
    <t xml:space="preserve">          акцизы</t>
  </si>
  <si>
    <t xml:space="preserve">          налог на прибыль</t>
  </si>
  <si>
    <t xml:space="preserve">          прочие платежи</t>
  </si>
  <si>
    <t>Часть единого социального налога, централизуемая государственными внебюджетными фондами</t>
  </si>
  <si>
    <t>Средства, получаемые с регионального уровня (прибавляются):</t>
  </si>
  <si>
    <t xml:space="preserve">       из областного бюджета</t>
  </si>
  <si>
    <t xml:space="preserve">      от государственных внебюджетных фондов </t>
  </si>
  <si>
    <t>Всего доходов</t>
  </si>
  <si>
    <t>Расходы</t>
  </si>
  <si>
    <t>Средства, остающиеся в распоряжении организаций</t>
  </si>
  <si>
    <t xml:space="preserve">   из них  на инвестиции</t>
  </si>
  <si>
    <t xml:space="preserve">Затраты на инвестиции </t>
  </si>
  <si>
    <t xml:space="preserve">    из них за счет:</t>
  </si>
  <si>
    <t xml:space="preserve">      средств федерального бюджета</t>
  </si>
  <si>
    <t xml:space="preserve">      средств бюджета области</t>
  </si>
  <si>
    <t xml:space="preserve"> Дотации, субсидии, субвенции (всего)</t>
  </si>
  <si>
    <t xml:space="preserve">      из них  на:</t>
  </si>
  <si>
    <t xml:space="preserve">      уголь</t>
  </si>
  <si>
    <t xml:space="preserve">     сельское хозяйство</t>
  </si>
  <si>
    <t xml:space="preserve">      жилищно-коммунальное хозяйство</t>
  </si>
  <si>
    <t xml:space="preserve">      транспорт</t>
  </si>
  <si>
    <t xml:space="preserve">      другие субсидии</t>
  </si>
  <si>
    <t>Расходы на общегосударственные вопросы</t>
  </si>
  <si>
    <t>Обслуживание государственного и муниципального долга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</si>
  <si>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</si>
  <si>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</si>
  <si>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</si>
  <si>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</si>
  <si>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</si>
  <si>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</t>
  </si>
  <si>
    <t xml:space="preserve">      их них:</t>
  </si>
  <si>
    <t xml:space="preserve">      образование</t>
  </si>
  <si>
    <t xml:space="preserve">      культура, искусство, средства массовой информации</t>
  </si>
  <si>
    <t xml:space="preserve">      здравоохранение и физкультура</t>
  </si>
  <si>
    <t xml:space="preserve">      социальная политика</t>
  </si>
  <si>
    <t xml:space="preserve">         в том числе: </t>
  </si>
  <si>
    <t xml:space="preserve">          пенсионное обеспечение</t>
  </si>
  <si>
    <t xml:space="preserve">          социальное обслуживание населения</t>
  </si>
  <si>
    <t xml:space="preserve">          социальное обеспечение населения</t>
  </si>
  <si>
    <t xml:space="preserve">         в том числе:</t>
  </si>
  <si>
    <t>ежемесячные пособия семьям, имеющим детей</t>
  </si>
  <si>
    <t>ежемесячные компенсационные выплаты беременным женщинам, кормящим матерям, на детей до 3 лет для обеспечения полноценным питанием по заключению врачей</t>
  </si>
  <si>
    <t>денежные выплаты и компенсации многодетным семьям</t>
  </si>
  <si>
    <t>государственная социальная помощь</t>
  </si>
  <si>
    <t>ежемесячные денежные выплаты реабилитированным гражданам и лицам, признанным пострадавшим от политических репрессий</t>
  </si>
  <si>
    <t>ежемесячные денежные выплаты ветеранам труда, труженикам тыла</t>
  </si>
  <si>
    <t>ежегодные денежные выплаты лицам, награжденным знаком "Почетный донор России"</t>
  </si>
  <si>
    <t xml:space="preserve">          борьба с беспризорностью, опека, попечительство</t>
  </si>
  <si>
    <t>другие вопросы в обл. соцполитике</t>
  </si>
  <si>
    <t>Прочие расходы</t>
  </si>
  <si>
    <t>Всего расходов</t>
  </si>
  <si>
    <t>Превышение доходов над расходами(+), или расходов над доходами(-)</t>
  </si>
  <si>
    <t>Источники покрытия дефицита - всего</t>
  </si>
  <si>
    <t xml:space="preserve">    внешние</t>
  </si>
  <si>
    <t xml:space="preserve">    внутренние</t>
  </si>
  <si>
    <t xml:space="preserve"> транспортный налог с физических лиц</t>
  </si>
  <si>
    <t xml:space="preserve"> транспортный налог с юридических лиц</t>
  </si>
  <si>
    <t>тыс. руб.</t>
  </si>
  <si>
    <t xml:space="preserve">      средств местного бюджета</t>
  </si>
  <si>
    <t xml:space="preserve">   земельный налог </t>
  </si>
  <si>
    <t>прочие выплаты (ФСС, субсидии на оплату жкх, фонд компенсаций, прочие)</t>
  </si>
  <si>
    <t>Исполнитель:</t>
  </si>
  <si>
    <t>Прибыль (убыток) - сальдо</t>
  </si>
  <si>
    <t>Объем инвестиций (в основной капитал) за счет всех источников финансирования - всего</t>
  </si>
  <si>
    <t>Индекс физического объема</t>
  </si>
  <si>
    <t>% к предыдущему году в сопоставимых ценах</t>
  </si>
  <si>
    <t>Из общего объема инвестиций:</t>
  </si>
  <si>
    <t xml:space="preserve">      финансируемые из федерального бюджета</t>
  </si>
  <si>
    <t>индекс физического объема</t>
  </si>
  <si>
    <t xml:space="preserve">      по федеральной инвестиционной программе</t>
  </si>
  <si>
    <t xml:space="preserve">    финансируемые из средств областного бюджета </t>
  </si>
  <si>
    <t xml:space="preserve">     финансируемые из средств  бюджета муниципального образования</t>
  </si>
  <si>
    <t>Капитальные вложения, направляемые на реализацию целевых федеральных программ за счет всех источников финансирования</t>
  </si>
  <si>
    <t xml:space="preserve">    за счет федерального бюджета (всего)</t>
  </si>
  <si>
    <t xml:space="preserve">    за счет областного бюджета  (всего)</t>
  </si>
  <si>
    <t xml:space="preserve">Ввод в действие новых основных фондов </t>
  </si>
  <si>
    <t>Ликвидация основных фондов по полной учетной стоимости</t>
  </si>
  <si>
    <t>Основные фонды отраслей экономики по полной  учетной стоимости на конец года всего</t>
  </si>
  <si>
    <t>770</t>
  </si>
  <si>
    <t xml:space="preserve"> Инвестиции</t>
  </si>
  <si>
    <t>тыс.руб. в ценах соответствующих лет</t>
  </si>
  <si>
    <t>Труд и занятость</t>
  </si>
  <si>
    <t>Среднегодовая численность работников органов местного самоуправления</t>
  </si>
  <si>
    <t>человек</t>
  </si>
  <si>
    <t>Развитие социальной сферы</t>
  </si>
  <si>
    <t>Число семей, состоящих на учете для улучшения жилищных условий из муниципального жилищного фонда, на конец года</t>
  </si>
  <si>
    <t>единиц</t>
  </si>
  <si>
    <t>Число семей и одиночек, улучшивших жилищные условия за счет всех источников</t>
  </si>
  <si>
    <t>Управление муниципальным имуществом</t>
  </si>
  <si>
    <t>Доходы от муниципальной собственности</t>
  </si>
  <si>
    <t xml:space="preserve">   от приватизации имущества</t>
  </si>
  <si>
    <t xml:space="preserve">   от продажи имущества</t>
  </si>
  <si>
    <t xml:space="preserve">   от продажи земельных участков</t>
  </si>
  <si>
    <t xml:space="preserve">   от аренды имущества</t>
  </si>
  <si>
    <t xml:space="preserve">   от аренды земельных участков</t>
  </si>
  <si>
    <t xml:space="preserve">   от залоговых операций с принадлежащим муниципальному образованию имуществом</t>
  </si>
  <si>
    <t xml:space="preserve">   от дивидендов по акциям, находящимся в муниципальной собственности</t>
  </si>
  <si>
    <t xml:space="preserve">   от прибыли, остающейся в распоряжении муниципальных унитарных предприятий</t>
  </si>
  <si>
    <t xml:space="preserve">   прочие доходы от муниципального имущества</t>
  </si>
  <si>
    <t>Телефон исполнителя:</t>
  </si>
  <si>
    <t>Фонд заработной платы работников органов местного самоуправления</t>
  </si>
  <si>
    <t>Среднегодовая численность работников муниципальных учреждений муниципального образования</t>
  </si>
  <si>
    <t>Фонд заработной платы работников муниципальных учреждений муниципального образования</t>
  </si>
  <si>
    <t>Налог на добавленную стоимость</t>
  </si>
  <si>
    <t>Аакцизы</t>
  </si>
  <si>
    <t>Налоги на совокупный доход</t>
  </si>
  <si>
    <t>Налоги  на имущество</t>
  </si>
  <si>
    <t>Платежи за пользование природными ресурсами</t>
  </si>
  <si>
    <t xml:space="preserve">   Прочие неналоговые доходы (в т.ч. штрафы, санкции, возмещение ущерба)</t>
  </si>
  <si>
    <t>Средства, передаваемые в бюджеты других уровней</t>
  </si>
  <si>
    <t>2019 год</t>
  </si>
  <si>
    <t>2016 год (факт)</t>
  </si>
  <si>
    <t>2020 год</t>
  </si>
  <si>
    <t>консервативный</t>
  </si>
  <si>
    <t xml:space="preserve">базовый </t>
  </si>
  <si>
    <t>целевой</t>
  </si>
  <si>
    <t>2017 год (факт)</t>
  </si>
  <si>
    <t>2018 год (оценка)</t>
  </si>
  <si>
    <t>2021 год</t>
  </si>
  <si>
    <t>Прогноз социально-экономического развития  МО Красносельское Юрьев-Польского района на 2019-2021 год</t>
  </si>
  <si>
    <t>Налоги и взносы на социальные нужды</t>
  </si>
  <si>
    <t>Р. В. Кононова</t>
  </si>
  <si>
    <t>8(49246) 5-25-72</t>
  </si>
  <si>
    <t>Руководитель:</t>
  </si>
  <si>
    <t>С. Ю. Блинов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</si>
</sst>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 Cyr"/>
      <family val="1"/>
    </font>
    <font>
      <sz val="9"/>
      <name val="Arial Cyr"/>
      <family val="2"/>
    </font>
    <font>
      <b/>
      <sz val="12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 indent="1"/>
      <protection/>
    </xf>
    <xf numFmtId="0" fontId="1" fillId="0" borderId="11" xfId="0" applyFont="1" applyFill="1" applyBorder="1" applyAlignment="1" applyProtection="1">
      <alignment horizontal="left" vertical="center" wrapText="1" inden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/>
    </xf>
    <xf numFmtId="0" fontId="9" fillId="0" borderId="10" xfId="0" applyFont="1" applyBorder="1" applyAlignment="1" applyProtection="1">
      <alignment/>
      <protection/>
    </xf>
    <xf numFmtId="172" fontId="1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tabSelected="1" zoomScalePageLayoutView="0" workbookViewId="0" topLeftCell="A1">
      <selection activeCell="L151" sqref="L151"/>
    </sheetView>
  </sheetViews>
  <sheetFormatPr defaultColWidth="9.00390625" defaultRowHeight="12.75"/>
  <cols>
    <col min="1" max="1" width="42.125" style="5" customWidth="1"/>
    <col min="2" max="2" width="19.75390625" style="6" customWidth="1"/>
    <col min="3" max="4" width="9.125" style="1" hidden="1" customWidth="1"/>
    <col min="5" max="16384" width="9.125" style="1" customWidth="1"/>
  </cols>
  <sheetData>
    <row r="1" spans="1:16" ht="27" customHeight="1">
      <c r="A1" s="33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.75">
      <c r="A2" s="34" t="s">
        <v>0</v>
      </c>
      <c r="B2" s="34" t="s">
        <v>1</v>
      </c>
      <c r="C2" s="10"/>
      <c r="D2" s="10"/>
      <c r="E2" s="39" t="s">
        <v>144</v>
      </c>
      <c r="F2" s="39" t="s">
        <v>149</v>
      </c>
      <c r="G2" s="39" t="s">
        <v>150</v>
      </c>
      <c r="H2" s="38" t="s">
        <v>2</v>
      </c>
      <c r="I2" s="38"/>
      <c r="J2" s="38"/>
      <c r="K2" s="38"/>
      <c r="L2" s="38"/>
      <c r="M2" s="38"/>
      <c r="N2" s="38"/>
      <c r="O2" s="38"/>
      <c r="P2" s="38"/>
    </row>
    <row r="3" spans="1:16" ht="12.75">
      <c r="A3" s="35"/>
      <c r="B3" s="35"/>
      <c r="C3" s="10"/>
      <c r="D3" s="10"/>
      <c r="E3" s="39"/>
      <c r="F3" s="39"/>
      <c r="G3" s="39"/>
      <c r="H3" s="37" t="s">
        <v>143</v>
      </c>
      <c r="I3" s="37"/>
      <c r="J3" s="37"/>
      <c r="K3" s="37" t="s">
        <v>145</v>
      </c>
      <c r="L3" s="37"/>
      <c r="M3" s="37"/>
      <c r="N3" s="37" t="s">
        <v>151</v>
      </c>
      <c r="O3" s="37"/>
      <c r="P3" s="37"/>
    </row>
    <row r="4" spans="1:16" ht="25.5">
      <c r="A4" s="36"/>
      <c r="B4" s="36"/>
      <c r="C4" s="10"/>
      <c r="D4" s="10"/>
      <c r="E4" s="40"/>
      <c r="F4" s="40"/>
      <c r="G4" s="40"/>
      <c r="H4" s="29" t="s">
        <v>146</v>
      </c>
      <c r="I4" s="11" t="s">
        <v>147</v>
      </c>
      <c r="J4" s="11" t="s">
        <v>148</v>
      </c>
      <c r="K4" s="29" t="s">
        <v>146</v>
      </c>
      <c r="L4" s="11" t="s">
        <v>147</v>
      </c>
      <c r="M4" s="11" t="s">
        <v>148</v>
      </c>
      <c r="N4" s="29" t="s">
        <v>146</v>
      </c>
      <c r="O4" s="11" t="s">
        <v>147</v>
      </c>
      <c r="P4" s="11" t="s">
        <v>148</v>
      </c>
    </row>
    <row r="5" spans="1:16" ht="25.5">
      <c r="A5" s="17" t="s">
        <v>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3" t="s">
        <v>4</v>
      </c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4" t="s">
        <v>95</v>
      </c>
      <c r="B7" s="2" t="s">
        <v>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.75">
      <c r="A8" s="4" t="s">
        <v>5</v>
      </c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4" t="s">
        <v>6</v>
      </c>
      <c r="B9" s="2" t="s">
        <v>90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4" t="s">
        <v>7</v>
      </c>
      <c r="B10" s="2" t="s">
        <v>90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4" t="s">
        <v>8</v>
      </c>
      <c r="B11" s="2" t="s">
        <v>90</v>
      </c>
      <c r="C11" s="7"/>
      <c r="D11" s="7"/>
      <c r="E11" s="7">
        <f>E14+E18+E23+E34</f>
        <v>13084</v>
      </c>
      <c r="F11" s="7">
        <f aca="true" t="shared" si="0" ref="F11:O11">F14+F18+F23+F34</f>
        <v>15175</v>
      </c>
      <c r="G11" s="7">
        <f t="shared" si="0"/>
        <v>17119</v>
      </c>
      <c r="H11" s="7"/>
      <c r="I11" s="7">
        <v>17355</v>
      </c>
      <c r="J11" s="7"/>
      <c r="K11" s="7"/>
      <c r="L11" s="7">
        <v>18449</v>
      </c>
      <c r="M11" s="7"/>
      <c r="N11" s="7"/>
      <c r="O11" s="7">
        <v>19811</v>
      </c>
      <c r="P11" s="7"/>
    </row>
    <row r="12" spans="1:16" ht="12.75">
      <c r="A12" s="7" t="s">
        <v>9</v>
      </c>
      <c r="B12" s="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5.5">
      <c r="A13" s="8" t="s">
        <v>10</v>
      </c>
      <c r="B13" s="2" t="s">
        <v>90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4" t="s">
        <v>11</v>
      </c>
      <c r="B14" s="2" t="s">
        <v>90</v>
      </c>
      <c r="C14" s="7"/>
      <c r="D14" s="7"/>
      <c r="E14" s="7">
        <v>1414</v>
      </c>
      <c r="F14" s="7">
        <v>1467</v>
      </c>
      <c r="G14" s="7">
        <v>1553</v>
      </c>
      <c r="H14" s="7"/>
      <c r="I14" s="7">
        <v>1553</v>
      </c>
      <c r="J14" s="7"/>
      <c r="K14" s="7"/>
      <c r="L14" s="30">
        <f>ROUND(I14+I14*2/100,0)</f>
        <v>1584</v>
      </c>
      <c r="M14" s="7"/>
      <c r="N14" s="7"/>
      <c r="O14" s="30">
        <f>ROUND(L14+L14*2/100,0)</f>
        <v>1616</v>
      </c>
      <c r="P14" s="7"/>
    </row>
    <row r="15" spans="1:16" ht="12.75">
      <c r="A15" s="4" t="s">
        <v>153</v>
      </c>
      <c r="B15" s="2" t="s">
        <v>90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4" t="s">
        <v>136</v>
      </c>
      <c r="B16" s="2" t="s">
        <v>90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4" t="s">
        <v>137</v>
      </c>
      <c r="B17" s="2" t="s">
        <v>90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 t="s">
        <v>138</v>
      </c>
      <c r="B18" s="2" t="s">
        <v>90</v>
      </c>
      <c r="C18" s="7"/>
      <c r="D18" s="7"/>
      <c r="E18" s="7">
        <f>E22</f>
        <v>13</v>
      </c>
      <c r="F18" s="7">
        <f aca="true" t="shared" si="1" ref="F18:O18">F22</f>
        <v>87</v>
      </c>
      <c r="G18" s="7">
        <f t="shared" si="1"/>
        <v>95</v>
      </c>
      <c r="H18" s="7"/>
      <c r="I18" s="7">
        <v>130</v>
      </c>
      <c r="J18" s="7"/>
      <c r="K18" s="7"/>
      <c r="L18" s="7">
        <v>130</v>
      </c>
      <c r="M18" s="7"/>
      <c r="N18" s="7"/>
      <c r="O18" s="7">
        <v>130</v>
      </c>
      <c r="P18" s="7"/>
    </row>
    <row r="19" spans="1:16" ht="12.75">
      <c r="A19" s="7" t="s">
        <v>12</v>
      </c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 t="s">
        <v>13</v>
      </c>
      <c r="B20" s="2" t="s">
        <v>90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 t="s">
        <v>14</v>
      </c>
      <c r="B21" s="2" t="s">
        <v>90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 t="s">
        <v>15</v>
      </c>
      <c r="B22" s="2" t="s">
        <v>90</v>
      </c>
      <c r="C22" s="7"/>
      <c r="D22" s="7"/>
      <c r="E22" s="7">
        <v>13</v>
      </c>
      <c r="F22" s="7">
        <v>87</v>
      </c>
      <c r="G22" s="7">
        <v>95</v>
      </c>
      <c r="H22" s="7"/>
      <c r="I22" s="7">
        <v>130</v>
      </c>
      <c r="J22" s="7"/>
      <c r="K22" s="7"/>
      <c r="L22" s="30">
        <v>130</v>
      </c>
      <c r="M22" s="7"/>
      <c r="N22" s="7"/>
      <c r="O22" s="30">
        <v>130</v>
      </c>
      <c r="P22" s="7"/>
    </row>
    <row r="23" spans="1:16" ht="12.75">
      <c r="A23" s="4" t="s">
        <v>139</v>
      </c>
      <c r="B23" s="2" t="s">
        <v>90</v>
      </c>
      <c r="C23" s="7"/>
      <c r="D23" s="7"/>
      <c r="E23" s="7">
        <f>E25+E33</f>
        <v>11641</v>
      </c>
      <c r="F23" s="7">
        <f aca="true" t="shared" si="2" ref="F23:O23">F25+F33</f>
        <v>13604</v>
      </c>
      <c r="G23" s="7">
        <f t="shared" si="2"/>
        <v>15454</v>
      </c>
      <c r="H23" s="7"/>
      <c r="I23" s="7">
        <v>15652</v>
      </c>
      <c r="J23" s="7"/>
      <c r="K23" s="7"/>
      <c r="L23" s="7">
        <v>16715</v>
      </c>
      <c r="M23" s="7"/>
      <c r="N23" s="7"/>
      <c r="O23" s="7">
        <v>17050</v>
      </c>
      <c r="P23" s="7"/>
    </row>
    <row r="24" spans="1:16" ht="12.75">
      <c r="A24" s="4" t="s">
        <v>12</v>
      </c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4" t="s">
        <v>16</v>
      </c>
      <c r="B25" s="2" t="s">
        <v>90</v>
      </c>
      <c r="C25" s="7"/>
      <c r="D25" s="7"/>
      <c r="E25" s="7">
        <v>366</v>
      </c>
      <c r="F25" s="7">
        <v>1223</v>
      </c>
      <c r="G25" s="7">
        <v>758</v>
      </c>
      <c r="H25" s="7"/>
      <c r="I25" s="7">
        <v>956</v>
      </c>
      <c r="J25" s="7"/>
      <c r="K25" s="7"/>
      <c r="L25" s="30">
        <v>975</v>
      </c>
      <c r="M25" s="7"/>
      <c r="N25" s="7"/>
      <c r="O25" s="30">
        <f>ROUND(L25+L25*2/100,0)</f>
        <v>995</v>
      </c>
      <c r="P25" s="7"/>
    </row>
    <row r="26" spans="1:16" ht="12.75">
      <c r="A26" s="4" t="s">
        <v>17</v>
      </c>
      <c r="B26" s="2" t="s">
        <v>90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4" t="s">
        <v>18</v>
      </c>
      <c r="B27" s="2" t="s">
        <v>90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4" t="s">
        <v>19</v>
      </c>
      <c r="B28" s="2" t="s">
        <v>90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4" t="s">
        <v>30</v>
      </c>
      <c r="B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4" t="s">
        <v>88</v>
      </c>
      <c r="B30" s="2" t="s">
        <v>90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4" t="s">
        <v>89</v>
      </c>
      <c r="B31" s="2" t="s">
        <v>90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4" t="s">
        <v>20</v>
      </c>
      <c r="B32" s="2" t="s">
        <v>90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4" t="s">
        <v>92</v>
      </c>
      <c r="B33" s="2" t="s">
        <v>90</v>
      </c>
      <c r="C33" s="7"/>
      <c r="D33" s="7"/>
      <c r="E33" s="7">
        <v>11275</v>
      </c>
      <c r="F33" s="7">
        <v>12381</v>
      </c>
      <c r="G33" s="7">
        <v>14696</v>
      </c>
      <c r="H33" s="7"/>
      <c r="I33" s="7">
        <v>14696</v>
      </c>
      <c r="J33" s="7"/>
      <c r="K33" s="7"/>
      <c r="L33" s="30">
        <f>ROUND(I33+I33*2/100,0)</f>
        <v>14990</v>
      </c>
      <c r="M33" s="7"/>
      <c r="N33" s="7"/>
      <c r="O33" s="30">
        <f>ROUND(L33+L33*2/100,0)</f>
        <v>15290</v>
      </c>
      <c r="P33" s="7"/>
    </row>
    <row r="34" spans="1:16" ht="12.75">
      <c r="A34" s="4" t="s">
        <v>140</v>
      </c>
      <c r="B34" s="2" t="s">
        <v>90</v>
      </c>
      <c r="C34" s="7"/>
      <c r="D34" s="7"/>
      <c r="E34" s="7">
        <f>E37</f>
        <v>16</v>
      </c>
      <c r="F34" s="7">
        <f aca="true" t="shared" si="3" ref="F34:O34">F37</f>
        <v>17</v>
      </c>
      <c r="G34" s="7">
        <f t="shared" si="3"/>
        <v>17</v>
      </c>
      <c r="H34" s="7"/>
      <c r="I34" s="7">
        <v>20</v>
      </c>
      <c r="J34" s="7"/>
      <c r="K34" s="7"/>
      <c r="L34" s="7">
        <v>20</v>
      </c>
      <c r="M34" s="7"/>
      <c r="N34" s="7"/>
      <c r="O34" s="7">
        <v>20</v>
      </c>
      <c r="P34" s="7"/>
    </row>
    <row r="35" spans="1:16" ht="12.75">
      <c r="A35" s="4" t="s">
        <v>12</v>
      </c>
      <c r="B35" s="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4" t="s">
        <v>21</v>
      </c>
      <c r="B36" s="2" t="s">
        <v>90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4" t="s">
        <v>22</v>
      </c>
      <c r="B37" s="2" t="s">
        <v>90</v>
      </c>
      <c r="C37" s="7"/>
      <c r="D37" s="7"/>
      <c r="E37" s="7">
        <v>16</v>
      </c>
      <c r="F37" s="7">
        <v>17</v>
      </c>
      <c r="G37" s="7">
        <v>17</v>
      </c>
      <c r="H37" s="7"/>
      <c r="I37" s="7">
        <v>20</v>
      </c>
      <c r="J37" s="7"/>
      <c r="K37" s="7"/>
      <c r="L37" s="30">
        <f>ROUND(I37+I37*2/100,0)</f>
        <v>20</v>
      </c>
      <c r="M37" s="7"/>
      <c r="N37" s="7"/>
      <c r="O37" s="30">
        <f>ROUND(L37+L37*2/100,0)</f>
        <v>20</v>
      </c>
      <c r="P37" s="7"/>
    </row>
    <row r="38" spans="1:16" ht="12.75">
      <c r="A38" s="4" t="s">
        <v>23</v>
      </c>
      <c r="B38" s="2" t="s">
        <v>90</v>
      </c>
      <c r="C38" s="7"/>
      <c r="D38" s="7"/>
      <c r="E38" s="7">
        <f>E40+E41+E44</f>
        <v>722</v>
      </c>
      <c r="F38" s="7">
        <f aca="true" t="shared" si="4" ref="F38:O38">F40+F41+F44</f>
        <v>3353</v>
      </c>
      <c r="G38" s="7">
        <f t="shared" si="4"/>
        <v>1587</v>
      </c>
      <c r="H38" s="7"/>
      <c r="I38" s="7">
        <f t="shared" si="4"/>
        <v>2046</v>
      </c>
      <c r="J38" s="7"/>
      <c r="K38" s="7"/>
      <c r="L38" s="7">
        <f t="shared" si="4"/>
        <v>2047</v>
      </c>
      <c r="M38" s="7"/>
      <c r="N38" s="7"/>
      <c r="O38" s="7">
        <f t="shared" si="4"/>
        <v>2048</v>
      </c>
      <c r="P38" s="7"/>
    </row>
    <row r="39" spans="1:16" ht="12.75">
      <c r="A39" s="4" t="s">
        <v>12</v>
      </c>
      <c r="B39" s="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5.5">
      <c r="A40" s="4" t="s">
        <v>24</v>
      </c>
      <c r="B40" s="2" t="s">
        <v>90</v>
      </c>
      <c r="C40" s="7"/>
      <c r="D40" s="7"/>
      <c r="E40" s="7">
        <v>685</v>
      </c>
      <c r="F40" s="7">
        <v>857</v>
      </c>
      <c r="G40" s="7">
        <v>1555</v>
      </c>
      <c r="H40" s="7"/>
      <c r="I40" s="7">
        <v>2014</v>
      </c>
      <c r="J40" s="7"/>
      <c r="K40" s="7"/>
      <c r="L40" s="7">
        <v>2014</v>
      </c>
      <c r="M40" s="7"/>
      <c r="N40" s="7"/>
      <c r="O40" s="7">
        <v>2014</v>
      </c>
      <c r="P40" s="7"/>
    </row>
    <row r="41" spans="1:16" ht="25.5">
      <c r="A41" s="4" t="s">
        <v>25</v>
      </c>
      <c r="B41" s="2" t="s">
        <v>90</v>
      </c>
      <c r="C41" s="7"/>
      <c r="D41" s="7"/>
      <c r="E41" s="7"/>
      <c r="F41" s="7">
        <v>2445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2.75">
      <c r="A42" s="4" t="s">
        <v>12</v>
      </c>
      <c r="B42" s="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5.5">
      <c r="A43" s="4" t="s">
        <v>26</v>
      </c>
      <c r="B43" s="2" t="s">
        <v>90</v>
      </c>
      <c r="C43" s="7"/>
      <c r="D43" s="7"/>
      <c r="E43" s="7"/>
      <c r="F43" s="7">
        <v>154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25.5">
      <c r="A44" s="4" t="s">
        <v>141</v>
      </c>
      <c r="B44" s="2" t="s">
        <v>90</v>
      </c>
      <c r="C44" s="7"/>
      <c r="D44" s="7"/>
      <c r="E44" s="7">
        <v>37</v>
      </c>
      <c r="F44" s="7">
        <v>51</v>
      </c>
      <c r="G44" s="7">
        <v>32</v>
      </c>
      <c r="H44" s="7"/>
      <c r="I44" s="7">
        <v>32</v>
      </c>
      <c r="J44" s="7"/>
      <c r="K44" s="7"/>
      <c r="L44" s="30">
        <f>ROUND(I44+I44*2/100,0)</f>
        <v>33</v>
      </c>
      <c r="M44" s="7"/>
      <c r="N44" s="7"/>
      <c r="O44" s="30">
        <f>ROUND(L44+L44*2/100,0)</f>
        <v>34</v>
      </c>
      <c r="P44" s="7"/>
    </row>
    <row r="45" spans="1:16" ht="12.75">
      <c r="A45" s="4" t="s">
        <v>27</v>
      </c>
      <c r="B45" s="2" t="s">
        <v>90</v>
      </c>
      <c r="C45" s="7"/>
      <c r="D45" s="7"/>
      <c r="E45" s="7"/>
      <c r="F45" s="7">
        <v>291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2.75">
      <c r="A46" s="4" t="s">
        <v>28</v>
      </c>
      <c r="B46" s="2" t="s">
        <v>90</v>
      </c>
      <c r="C46" s="7"/>
      <c r="D46" s="7"/>
      <c r="E46" s="7">
        <f>E11+E38+E45</f>
        <v>13806</v>
      </c>
      <c r="F46" s="7">
        <f aca="true" t="shared" si="5" ref="F46:O46">F11+F38+F45</f>
        <v>18819</v>
      </c>
      <c r="G46" s="7">
        <f t="shared" si="5"/>
        <v>18706</v>
      </c>
      <c r="H46" s="7"/>
      <c r="I46" s="7">
        <f t="shared" si="5"/>
        <v>19401</v>
      </c>
      <c r="J46" s="7"/>
      <c r="K46" s="7"/>
      <c r="L46" s="7">
        <f t="shared" si="5"/>
        <v>20496</v>
      </c>
      <c r="M46" s="7"/>
      <c r="N46" s="7"/>
      <c r="O46" s="7">
        <f t="shared" si="5"/>
        <v>21859</v>
      </c>
      <c r="P46" s="7"/>
    </row>
    <row r="47" spans="1:16" ht="12.75">
      <c r="A47" s="4"/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25.5">
      <c r="A48" s="4" t="s">
        <v>29</v>
      </c>
      <c r="B48" s="2" t="s">
        <v>90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4" t="s">
        <v>30</v>
      </c>
      <c r="B49" s="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5.5">
      <c r="A50" s="4" t="s">
        <v>142</v>
      </c>
      <c r="B50" s="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4" t="s">
        <v>31</v>
      </c>
      <c r="B51" s="2" t="s">
        <v>90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2.75">
      <c r="A52" s="4" t="s">
        <v>32</v>
      </c>
      <c r="B52" s="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2.75">
      <c r="A53" s="4" t="s">
        <v>33</v>
      </c>
      <c r="B53" s="2" t="s">
        <v>90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4" t="s">
        <v>34</v>
      </c>
      <c r="B54" s="2" t="s">
        <v>90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4" t="s">
        <v>35</v>
      </c>
      <c r="B55" s="2" t="s">
        <v>90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5.5" customHeight="1">
      <c r="A56" s="4" t="s">
        <v>36</v>
      </c>
      <c r="B56" s="2" t="s">
        <v>90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5.5">
      <c r="A57" s="3" t="s">
        <v>37</v>
      </c>
      <c r="B57" s="2" t="s">
        <v>90</v>
      </c>
      <c r="C57" s="7"/>
      <c r="D57" s="7"/>
      <c r="E57" s="7">
        <f>E59</f>
        <v>14446</v>
      </c>
      <c r="F57" s="7">
        <f aca="true" t="shared" si="6" ref="F57:O57">F59</f>
        <v>13171</v>
      </c>
      <c r="G57" s="7">
        <f t="shared" si="6"/>
        <v>12203.9</v>
      </c>
      <c r="H57" s="7"/>
      <c r="I57" s="7">
        <f t="shared" si="6"/>
        <v>11605.1</v>
      </c>
      <c r="J57" s="7"/>
      <c r="K57" s="7"/>
      <c r="L57" s="7">
        <f t="shared" si="6"/>
        <v>11605.1</v>
      </c>
      <c r="M57" s="7"/>
      <c r="N57" s="7"/>
      <c r="O57" s="7">
        <f t="shared" si="6"/>
        <v>11605.1</v>
      </c>
      <c r="P57" s="7"/>
    </row>
    <row r="58" spans="1:16" ht="12.75">
      <c r="A58" s="4" t="s">
        <v>30</v>
      </c>
      <c r="B58" s="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2.75">
      <c r="A59" s="4" t="s">
        <v>38</v>
      </c>
      <c r="B59" s="2" t="s">
        <v>90</v>
      </c>
      <c r="C59" s="7"/>
      <c r="D59" s="7"/>
      <c r="E59" s="7">
        <f>14446</f>
        <v>14446</v>
      </c>
      <c r="F59" s="7">
        <v>13171</v>
      </c>
      <c r="G59" s="7">
        <v>12203.9</v>
      </c>
      <c r="H59" s="7"/>
      <c r="I59" s="7">
        <v>11605.1</v>
      </c>
      <c r="J59" s="7"/>
      <c r="K59" s="7"/>
      <c r="L59" s="30">
        <v>11605.1</v>
      </c>
      <c r="M59" s="7"/>
      <c r="N59" s="7"/>
      <c r="O59" s="30">
        <v>11605.1</v>
      </c>
      <c r="P59" s="7"/>
    </row>
    <row r="60" spans="1:16" ht="12.75">
      <c r="A60" s="4" t="s">
        <v>39</v>
      </c>
      <c r="B60" s="2" t="s">
        <v>90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2.75">
      <c r="A61" s="4" t="s">
        <v>40</v>
      </c>
      <c r="B61" s="2" t="s">
        <v>90</v>
      </c>
      <c r="C61" s="7"/>
      <c r="D61" s="7"/>
      <c r="E61" s="7">
        <f>E46+E57</f>
        <v>28252</v>
      </c>
      <c r="F61" s="7">
        <f aca="true" t="shared" si="7" ref="F61:O61">F46+F57</f>
        <v>31990</v>
      </c>
      <c r="G61" s="7">
        <f t="shared" si="7"/>
        <v>30909.9</v>
      </c>
      <c r="H61" s="7"/>
      <c r="I61" s="7">
        <f t="shared" si="7"/>
        <v>31006.1</v>
      </c>
      <c r="J61" s="7"/>
      <c r="K61" s="7"/>
      <c r="L61" s="7">
        <f t="shared" si="7"/>
        <v>32101.1</v>
      </c>
      <c r="M61" s="7"/>
      <c r="N61" s="7"/>
      <c r="O61" s="7">
        <f t="shared" si="7"/>
        <v>33464.1</v>
      </c>
      <c r="P61" s="7"/>
    </row>
    <row r="62" spans="1:16" ht="12.75">
      <c r="A62" s="4"/>
      <c r="B62" s="2" t="s">
        <v>90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2.75">
      <c r="A63" s="3" t="s">
        <v>41</v>
      </c>
      <c r="B63" s="2" t="s">
        <v>90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5.5">
      <c r="A64" s="4" t="s">
        <v>42</v>
      </c>
      <c r="B64" s="2" t="s">
        <v>90</v>
      </c>
      <c r="C64" s="7"/>
      <c r="D64" s="7"/>
      <c r="E64" s="7">
        <f>410</f>
        <v>410</v>
      </c>
      <c r="F64" s="7">
        <v>1483</v>
      </c>
      <c r="G64" s="7">
        <v>852.9</v>
      </c>
      <c r="H64" s="7"/>
      <c r="I64" s="7">
        <v>822</v>
      </c>
      <c r="J64" s="7"/>
      <c r="K64" s="7"/>
      <c r="L64" s="7"/>
      <c r="M64" s="7"/>
      <c r="N64" s="7"/>
      <c r="O64" s="7"/>
      <c r="P64" s="7"/>
    </row>
    <row r="65" spans="1:16" ht="12.75">
      <c r="A65" s="4" t="s">
        <v>43</v>
      </c>
      <c r="B65" s="2" t="s">
        <v>90</v>
      </c>
      <c r="C65" s="7"/>
      <c r="D65" s="7"/>
      <c r="E65" s="7">
        <f>E64</f>
        <v>410</v>
      </c>
      <c r="F65" s="7">
        <f>F64</f>
        <v>1483</v>
      </c>
      <c r="G65" s="7">
        <f>G64</f>
        <v>852.9</v>
      </c>
      <c r="H65" s="7"/>
      <c r="I65" s="7">
        <f>I64</f>
        <v>822</v>
      </c>
      <c r="J65" s="7"/>
      <c r="K65" s="7"/>
      <c r="L65" s="7"/>
      <c r="M65" s="7"/>
      <c r="N65" s="7"/>
      <c r="O65" s="7"/>
      <c r="P65" s="7"/>
    </row>
    <row r="66" spans="1:16" ht="12.75">
      <c r="A66" s="4" t="s">
        <v>44</v>
      </c>
      <c r="B66" s="2" t="s">
        <v>90</v>
      </c>
      <c r="C66" s="7"/>
      <c r="D66" s="7"/>
      <c r="E66" s="7">
        <f>E69+E70</f>
        <v>410</v>
      </c>
      <c r="F66" s="7">
        <f>F69+F70</f>
        <v>1513</v>
      </c>
      <c r="G66" s="7">
        <f>G69+G70</f>
        <v>852.9</v>
      </c>
      <c r="H66" s="7"/>
      <c r="I66" s="7">
        <f>I69+I70</f>
        <v>822</v>
      </c>
      <c r="J66" s="7"/>
      <c r="K66" s="7"/>
      <c r="L66" s="7"/>
      <c r="M66" s="7"/>
      <c r="N66" s="7"/>
      <c r="O66" s="7"/>
      <c r="P66" s="7"/>
    </row>
    <row r="67" spans="1:16" ht="12.75">
      <c r="A67" s="4" t="s">
        <v>45</v>
      </c>
      <c r="B67" s="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2.75">
      <c r="A68" s="4" t="s">
        <v>46</v>
      </c>
      <c r="B68" s="2" t="s">
        <v>90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2.75">
      <c r="A69" s="4" t="s">
        <v>47</v>
      </c>
      <c r="B69" s="2" t="s">
        <v>90</v>
      </c>
      <c r="C69" s="7"/>
      <c r="D69" s="7"/>
      <c r="E69" s="7">
        <v>69</v>
      </c>
      <c r="F69" s="7">
        <v>437</v>
      </c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2.75">
      <c r="A70" s="4" t="s">
        <v>91</v>
      </c>
      <c r="B70" s="2" t="s">
        <v>90</v>
      </c>
      <c r="C70" s="7"/>
      <c r="D70" s="7"/>
      <c r="E70" s="7">
        <v>341</v>
      </c>
      <c r="F70" s="7">
        <v>1076</v>
      </c>
      <c r="G70" s="7">
        <v>852.9</v>
      </c>
      <c r="H70" s="7"/>
      <c r="I70" s="7">
        <v>822</v>
      </c>
      <c r="J70" s="7"/>
      <c r="K70" s="7"/>
      <c r="L70" s="7"/>
      <c r="M70" s="7"/>
      <c r="N70" s="7"/>
      <c r="O70" s="7"/>
      <c r="P70" s="7"/>
    </row>
    <row r="71" spans="1:16" ht="12.75">
      <c r="A71" s="4" t="s">
        <v>48</v>
      </c>
      <c r="B71" s="2" t="s">
        <v>90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2.75">
      <c r="A72" s="4" t="s">
        <v>49</v>
      </c>
      <c r="B72" s="2" t="s">
        <v>90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2.75">
      <c r="A73" s="4" t="s">
        <v>50</v>
      </c>
      <c r="B73" s="2" t="s">
        <v>90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2.75">
      <c r="A74" s="4" t="s">
        <v>51</v>
      </c>
      <c r="B74" s="2" t="s">
        <v>90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2.75">
      <c r="A75" s="4" t="s">
        <v>52</v>
      </c>
      <c r="B75" s="2" t="s">
        <v>90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2.75">
      <c r="A76" s="4" t="s">
        <v>53</v>
      </c>
      <c r="B76" s="2" t="s">
        <v>90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2.75">
      <c r="A77" s="4" t="s">
        <v>54</v>
      </c>
      <c r="B77" s="2" t="s">
        <v>90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2.75">
      <c r="A78" s="4" t="s">
        <v>55</v>
      </c>
      <c r="B78" s="2" t="s">
        <v>90</v>
      </c>
      <c r="C78" s="7"/>
      <c r="D78" s="7"/>
      <c r="E78" s="7">
        <v>8752</v>
      </c>
      <c r="F78" s="7">
        <v>9059</v>
      </c>
      <c r="G78" s="7">
        <v>10565.9</v>
      </c>
      <c r="H78" s="7"/>
      <c r="I78" s="7">
        <f>ROUND(G78*1.05,0)</f>
        <v>11094</v>
      </c>
      <c r="J78" s="7"/>
      <c r="K78" s="7"/>
      <c r="L78" s="30">
        <f>ROUND(I78+I78*2/100,0)</f>
        <v>11316</v>
      </c>
      <c r="M78" s="7"/>
      <c r="N78" s="7"/>
      <c r="O78" s="30">
        <f>ROUND(L78+L78*2/100,0)</f>
        <v>11542</v>
      </c>
      <c r="P78" s="7"/>
    </row>
    <row r="79" spans="1:16" ht="25.5">
      <c r="A79" s="4" t="s">
        <v>56</v>
      </c>
      <c r="B79" s="2" t="s">
        <v>90</v>
      </c>
      <c r="C79" s="7"/>
      <c r="D79" s="7"/>
      <c r="E79" s="7">
        <v>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2.75">
      <c r="A80" s="4" t="s">
        <v>57</v>
      </c>
      <c r="B80" s="2" t="s">
        <v>90</v>
      </c>
      <c r="C80" s="7"/>
      <c r="D80" s="7"/>
      <c r="E80" s="7">
        <v>253</v>
      </c>
      <c r="F80" s="7">
        <v>282</v>
      </c>
      <c r="G80" s="7">
        <v>184.5</v>
      </c>
      <c r="H80" s="7"/>
      <c r="I80" s="7">
        <v>202.7</v>
      </c>
      <c r="J80" s="7"/>
      <c r="K80" s="7"/>
      <c r="L80" s="30">
        <v>202.7</v>
      </c>
      <c r="M80" s="7"/>
      <c r="N80" s="7"/>
      <c r="O80" s="30">
        <v>202.7</v>
      </c>
      <c r="P80" s="7"/>
    </row>
    <row r="81" spans="1:16" ht="25.5">
      <c r="A81" s="4" t="s">
        <v>58</v>
      </c>
      <c r="B81" s="2" t="s">
        <v>90</v>
      </c>
      <c r="C81" s="7"/>
      <c r="D81" s="7"/>
      <c r="E81" s="7">
        <v>295</v>
      </c>
      <c r="F81" s="7">
        <v>173</v>
      </c>
      <c r="G81" s="7">
        <v>490.5</v>
      </c>
      <c r="H81" s="7"/>
      <c r="I81" s="7">
        <v>710</v>
      </c>
      <c r="J81" s="7"/>
      <c r="K81" s="7"/>
      <c r="L81" s="30">
        <v>713</v>
      </c>
      <c r="M81" s="7"/>
      <c r="N81" s="7"/>
      <c r="O81" s="30">
        <f>ROUND(L81+L81*2/100,0)</f>
        <v>727</v>
      </c>
      <c r="P81" s="7"/>
    </row>
    <row r="82" spans="1:16" ht="12.75">
      <c r="A82" s="4" t="s">
        <v>59</v>
      </c>
      <c r="B82" s="2" t="s">
        <v>90</v>
      </c>
      <c r="C82" s="7"/>
      <c r="D82" s="7"/>
      <c r="E82" s="7"/>
      <c r="F82" s="7">
        <v>321</v>
      </c>
      <c r="G82" s="7">
        <v>200</v>
      </c>
      <c r="H82" s="7"/>
      <c r="I82" s="7">
        <v>200</v>
      </c>
      <c r="J82" s="7"/>
      <c r="K82" s="7"/>
      <c r="L82" s="30">
        <v>200</v>
      </c>
      <c r="M82" s="7"/>
      <c r="N82" s="7"/>
      <c r="O82" s="30">
        <v>200</v>
      </c>
      <c r="P82" s="7"/>
    </row>
    <row r="83" spans="1:16" ht="12.75">
      <c r="A83" s="4" t="s">
        <v>60</v>
      </c>
      <c r="B83" s="2" t="s">
        <v>90</v>
      </c>
      <c r="C83" s="7"/>
      <c r="D83" s="7"/>
      <c r="E83" s="7">
        <v>4003</v>
      </c>
      <c r="F83" s="7">
        <v>6590</v>
      </c>
      <c r="G83" s="7">
        <v>6790.5</v>
      </c>
      <c r="H83" s="7"/>
      <c r="I83" s="7">
        <f>ROUND(G83*1.05,0)</f>
        <v>7130</v>
      </c>
      <c r="J83" s="7"/>
      <c r="K83" s="7"/>
      <c r="L83" s="7">
        <f>ROUND(I83+I83*2/100,0)</f>
        <v>7273</v>
      </c>
      <c r="M83" s="7"/>
      <c r="N83" s="7"/>
      <c r="O83" s="7">
        <f>ROUND(L83+L83*2/100,0)</f>
        <v>7418</v>
      </c>
      <c r="P83" s="7"/>
    </row>
    <row r="84" spans="1:16" ht="12.75">
      <c r="A84" s="4" t="s">
        <v>61</v>
      </c>
      <c r="B84" s="2" t="s">
        <v>90</v>
      </c>
      <c r="C84" s="7"/>
      <c r="D84" s="7"/>
      <c r="E84" s="7">
        <v>995</v>
      </c>
      <c r="F84" s="7">
        <v>1350</v>
      </c>
      <c r="G84" s="7">
        <v>1000</v>
      </c>
      <c r="H84" s="7"/>
      <c r="I84" s="7">
        <f>ROUND(G84*1.05,0)</f>
        <v>1050</v>
      </c>
      <c r="J84" s="7"/>
      <c r="K84" s="7"/>
      <c r="L84" s="7">
        <f>ROUND(I84+I84*2/100,0)</f>
        <v>1071</v>
      </c>
      <c r="M84" s="7"/>
      <c r="N84" s="7"/>
      <c r="O84" s="7">
        <f>ROUND(L84+L84*2/100,0)</f>
        <v>1092</v>
      </c>
      <c r="P84" s="7"/>
    </row>
    <row r="85" spans="1:16" ht="12.75">
      <c r="A85" s="4" t="s">
        <v>62</v>
      </c>
      <c r="B85" s="2" t="s">
        <v>90</v>
      </c>
      <c r="C85" s="7"/>
      <c r="D85" s="7"/>
      <c r="E85" s="7">
        <f>E90+E89+E87</f>
        <v>76</v>
      </c>
      <c r="F85" s="7">
        <f aca="true" t="shared" si="8" ref="F85:O85">F90+F89+F87</f>
        <v>218</v>
      </c>
      <c r="G85" s="7">
        <f t="shared" si="8"/>
        <v>237</v>
      </c>
      <c r="H85" s="7"/>
      <c r="I85" s="7">
        <v>363</v>
      </c>
      <c r="J85" s="7"/>
      <c r="K85" s="7"/>
      <c r="L85" s="7">
        <v>370</v>
      </c>
      <c r="M85" s="7"/>
      <c r="N85" s="7"/>
      <c r="O85" s="7">
        <v>376</v>
      </c>
      <c r="P85" s="7"/>
    </row>
    <row r="86" spans="1:16" ht="12.75">
      <c r="A86" s="4" t="s">
        <v>63</v>
      </c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2.75">
      <c r="A87" s="4" t="s">
        <v>64</v>
      </c>
      <c r="B87" s="2" t="s">
        <v>90</v>
      </c>
      <c r="C87" s="7"/>
      <c r="D87" s="7"/>
      <c r="E87" s="7"/>
      <c r="F87" s="7"/>
      <c r="G87" s="7">
        <v>5</v>
      </c>
      <c r="H87" s="7"/>
      <c r="I87" s="7">
        <v>5</v>
      </c>
      <c r="J87" s="7"/>
      <c r="K87" s="7"/>
      <c r="L87" s="7">
        <v>5</v>
      </c>
      <c r="M87" s="7"/>
      <c r="N87" s="7"/>
      <c r="O87" s="7">
        <v>5</v>
      </c>
      <c r="P87" s="7"/>
    </row>
    <row r="88" spans="1:16" ht="25.5">
      <c r="A88" s="4" t="s">
        <v>65</v>
      </c>
      <c r="B88" s="2" t="s">
        <v>90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2.75">
      <c r="A89" s="4" t="s">
        <v>66</v>
      </c>
      <c r="B89" s="2" t="s">
        <v>90</v>
      </c>
      <c r="C89" s="7"/>
      <c r="D89" s="7"/>
      <c r="E89" s="7">
        <v>9</v>
      </c>
      <c r="F89" s="7">
        <v>147</v>
      </c>
      <c r="G89" s="7">
        <v>182</v>
      </c>
      <c r="H89" s="7"/>
      <c r="I89" s="7">
        <v>308</v>
      </c>
      <c r="J89" s="7"/>
      <c r="K89" s="7"/>
      <c r="L89" s="30">
        <v>315</v>
      </c>
      <c r="M89" s="7"/>
      <c r="N89" s="7"/>
      <c r="O89" s="30">
        <f>ROUND(L89+L89*2/100,0)</f>
        <v>321</v>
      </c>
      <c r="P89" s="7"/>
    </row>
    <row r="90" spans="1:16" ht="12.75">
      <c r="A90" s="4" t="s">
        <v>67</v>
      </c>
      <c r="B90" s="2" t="s">
        <v>90</v>
      </c>
      <c r="C90" s="7"/>
      <c r="D90" s="7"/>
      <c r="E90" s="7">
        <f>E92+E93+E94</f>
        <v>67</v>
      </c>
      <c r="F90" s="7">
        <f aca="true" t="shared" si="9" ref="F90:O90">F92+F93+F94</f>
        <v>71</v>
      </c>
      <c r="G90" s="7">
        <f t="shared" si="9"/>
        <v>50</v>
      </c>
      <c r="H90" s="7"/>
      <c r="I90" s="7">
        <f t="shared" si="9"/>
        <v>50</v>
      </c>
      <c r="J90" s="7"/>
      <c r="K90" s="7"/>
      <c r="L90" s="7">
        <f t="shared" si="9"/>
        <v>50</v>
      </c>
      <c r="M90" s="7"/>
      <c r="N90" s="7"/>
      <c r="O90" s="7">
        <f t="shared" si="9"/>
        <v>50</v>
      </c>
      <c r="P90" s="7"/>
    </row>
    <row r="91" spans="1:16" ht="12.75">
      <c r="A91" s="4" t="s">
        <v>68</v>
      </c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2.75">
      <c r="A92" s="4" t="s">
        <v>69</v>
      </c>
      <c r="B92" s="2" t="s">
        <v>90</v>
      </c>
      <c r="C92" s="7"/>
      <c r="D92" s="7"/>
      <c r="E92" s="7">
        <v>50</v>
      </c>
      <c r="F92" s="7">
        <v>50</v>
      </c>
      <c r="G92" s="7">
        <v>50</v>
      </c>
      <c r="H92" s="7"/>
      <c r="I92" s="7">
        <v>50</v>
      </c>
      <c r="J92" s="7"/>
      <c r="K92" s="7"/>
      <c r="L92" s="7">
        <v>50</v>
      </c>
      <c r="M92" s="7"/>
      <c r="N92" s="7"/>
      <c r="O92" s="7">
        <v>50</v>
      </c>
      <c r="P92" s="7"/>
    </row>
    <row r="93" spans="1:16" ht="12.75">
      <c r="A93" s="4" t="s">
        <v>70</v>
      </c>
      <c r="B93" s="2" t="s">
        <v>90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2.75">
      <c r="A94" s="4" t="s">
        <v>71</v>
      </c>
      <c r="B94" s="2" t="s">
        <v>90</v>
      </c>
      <c r="C94" s="7"/>
      <c r="D94" s="7"/>
      <c r="E94" s="7">
        <v>17</v>
      </c>
      <c r="F94" s="7">
        <v>21</v>
      </c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2.75">
      <c r="A95" s="4" t="s">
        <v>72</v>
      </c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2.75">
      <c r="A96" s="4" t="s">
        <v>73</v>
      </c>
      <c r="B96" s="2" t="s">
        <v>90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51">
      <c r="A97" s="4" t="s">
        <v>74</v>
      </c>
      <c r="B97" s="2" t="s">
        <v>90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25.5">
      <c r="A98" s="4" t="s">
        <v>75</v>
      </c>
      <c r="B98" s="2" t="s">
        <v>90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2.75">
      <c r="A99" s="4" t="s">
        <v>76</v>
      </c>
      <c r="B99" s="2" t="s">
        <v>90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51">
      <c r="A100" s="4" t="s">
        <v>77</v>
      </c>
      <c r="B100" s="2" t="s">
        <v>90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5.5">
      <c r="A101" s="4" t="s">
        <v>78</v>
      </c>
      <c r="B101" s="2" t="s">
        <v>90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>
      <c r="A102" s="4" t="s">
        <v>79</v>
      </c>
      <c r="B102" s="2" t="s">
        <v>90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>
      <c r="A103" s="4" t="s">
        <v>93</v>
      </c>
      <c r="B103" s="2" t="s">
        <v>90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5.5">
      <c r="A104" s="4" t="s">
        <v>80</v>
      </c>
      <c r="B104" s="2" t="s">
        <v>90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2.75">
      <c r="A105" s="4" t="s">
        <v>81</v>
      </c>
      <c r="B105" s="2" t="s">
        <v>90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2.75">
      <c r="A106" s="4" t="s">
        <v>82</v>
      </c>
      <c r="B106" s="2" t="s">
        <v>90</v>
      </c>
      <c r="C106" s="7"/>
      <c r="D106" s="7"/>
      <c r="E106" s="7">
        <v>9674</v>
      </c>
      <c r="F106" s="7">
        <v>11609</v>
      </c>
      <c r="G106" s="7">
        <v>10588.6</v>
      </c>
      <c r="H106" s="7"/>
      <c r="I106" s="7">
        <v>9434.4</v>
      </c>
      <c r="J106" s="7"/>
      <c r="K106" s="7"/>
      <c r="L106" s="7">
        <v>10148.4</v>
      </c>
      <c r="M106" s="7"/>
      <c r="N106" s="7"/>
      <c r="O106" s="7">
        <v>11113.4</v>
      </c>
      <c r="P106" s="7"/>
    </row>
    <row r="107" spans="1:16" ht="12.75">
      <c r="A107" s="9" t="s">
        <v>83</v>
      </c>
      <c r="B107" s="2" t="s">
        <v>90</v>
      </c>
      <c r="C107" s="7"/>
      <c r="D107" s="7"/>
      <c r="E107" s="7">
        <f>E64+E78+E79+E80+E81+E83+E84+E85+E106+E82</f>
        <v>24459</v>
      </c>
      <c r="F107" s="7">
        <f aca="true" t="shared" si="10" ref="F107:O107">F64+F78+F79+F80+F81+F83+F84+F85+F106+F82</f>
        <v>31085</v>
      </c>
      <c r="G107" s="32">
        <f t="shared" si="10"/>
        <v>30909.9</v>
      </c>
      <c r="H107" s="7"/>
      <c r="I107" s="7">
        <f t="shared" si="10"/>
        <v>31006.1</v>
      </c>
      <c r="J107" s="7"/>
      <c r="K107" s="7"/>
      <c r="L107" s="7">
        <f t="shared" si="10"/>
        <v>31294.1</v>
      </c>
      <c r="M107" s="7"/>
      <c r="N107" s="7"/>
      <c r="O107" s="7">
        <f t="shared" si="10"/>
        <v>32671.1</v>
      </c>
      <c r="P107" s="7"/>
    </row>
    <row r="108" spans="1:16" ht="25.5">
      <c r="A108" s="4" t="s">
        <v>84</v>
      </c>
      <c r="B108" s="2" t="s">
        <v>90</v>
      </c>
      <c r="C108" s="7"/>
      <c r="D108" s="7"/>
      <c r="E108" s="7">
        <f>E61-E107</f>
        <v>3793</v>
      </c>
      <c r="F108" s="7">
        <f aca="true" t="shared" si="11" ref="F108:O108">F61-F107</f>
        <v>905</v>
      </c>
      <c r="G108" s="7">
        <f t="shared" si="11"/>
        <v>0</v>
      </c>
      <c r="H108" s="7"/>
      <c r="I108" s="7">
        <f t="shared" si="11"/>
        <v>0</v>
      </c>
      <c r="J108" s="7"/>
      <c r="K108" s="7"/>
      <c r="L108" s="7">
        <f t="shared" si="11"/>
        <v>807</v>
      </c>
      <c r="M108" s="7"/>
      <c r="N108" s="7"/>
      <c r="O108" s="7">
        <f t="shared" si="11"/>
        <v>793</v>
      </c>
      <c r="P108" s="7"/>
    </row>
    <row r="109" spans="1:16" ht="12.75">
      <c r="A109" s="4"/>
      <c r="B109" s="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2.75">
      <c r="A110" s="4" t="s">
        <v>85</v>
      </c>
      <c r="B110" s="2" t="s">
        <v>90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2.75">
      <c r="A111" s="4" t="s">
        <v>12</v>
      </c>
      <c r="B111" s="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2.75">
      <c r="A112" s="4" t="s">
        <v>86</v>
      </c>
      <c r="B112" s="2" t="s">
        <v>90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2.75">
      <c r="A113" s="4" t="s">
        <v>87</v>
      </c>
      <c r="B113" s="2" t="s">
        <v>90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2.75">
      <c r="A114" s="18" t="s">
        <v>112</v>
      </c>
      <c r="B114" s="25"/>
      <c r="C114" s="26"/>
      <c r="D114" s="26"/>
      <c r="E114" s="27"/>
      <c r="F114" s="27"/>
      <c r="G114" s="27"/>
      <c r="H114" s="27"/>
      <c r="I114" s="27"/>
      <c r="J114" s="26"/>
      <c r="K114" s="26"/>
      <c r="L114" s="26"/>
      <c r="M114" s="26"/>
      <c r="N114" s="26"/>
      <c r="O114" s="26"/>
      <c r="P114" s="26"/>
    </row>
    <row r="115" spans="1:16" ht="25.5">
      <c r="A115" s="15" t="s">
        <v>96</v>
      </c>
      <c r="B115" s="2" t="s">
        <v>113</v>
      </c>
      <c r="C115" s="13"/>
      <c r="D115" s="13"/>
      <c r="E115" s="14">
        <v>410</v>
      </c>
      <c r="F115" s="14">
        <v>1483</v>
      </c>
      <c r="G115" s="14">
        <v>852.9</v>
      </c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25.5" customHeight="1">
      <c r="A116" s="15" t="s">
        <v>97</v>
      </c>
      <c r="B116" s="2" t="s">
        <v>98</v>
      </c>
      <c r="C116" s="13"/>
      <c r="D116" s="13"/>
      <c r="E116" s="31">
        <v>12</v>
      </c>
      <c r="F116" s="31">
        <f>ROUND(F115/E115*100,0)</f>
        <v>362</v>
      </c>
      <c r="G116" s="31">
        <f>ROUND(G115/F115*100,0)</f>
        <v>58</v>
      </c>
      <c r="H116" s="16"/>
      <c r="I116" s="16"/>
      <c r="J116" s="16"/>
      <c r="K116" s="13"/>
      <c r="L116" s="13"/>
      <c r="M116" s="13"/>
      <c r="N116" s="13"/>
      <c r="O116" s="13"/>
      <c r="P116" s="13"/>
    </row>
    <row r="117" spans="1:16" ht="12.75">
      <c r="A117" s="15" t="s">
        <v>99</v>
      </c>
      <c r="B117" s="2"/>
      <c r="C117" s="13"/>
      <c r="D117" s="13"/>
      <c r="E117" s="14"/>
      <c r="F117" s="14"/>
      <c r="G117" s="14"/>
      <c r="H117" s="14"/>
      <c r="I117" s="14"/>
      <c r="J117" s="14"/>
      <c r="K117" s="13"/>
      <c r="L117" s="13"/>
      <c r="M117" s="13"/>
      <c r="N117" s="13"/>
      <c r="O117" s="13"/>
      <c r="P117" s="13"/>
    </row>
    <row r="118" spans="1:16" ht="25.5">
      <c r="A118" s="15" t="s">
        <v>100</v>
      </c>
      <c r="B118" s="2" t="s">
        <v>113</v>
      </c>
      <c r="C118" s="13"/>
      <c r="D118" s="13"/>
      <c r="E118" s="14"/>
      <c r="F118" s="14"/>
      <c r="G118" s="14"/>
      <c r="H118" s="14"/>
      <c r="I118" s="14"/>
      <c r="J118" s="14"/>
      <c r="K118" s="13"/>
      <c r="L118" s="13"/>
      <c r="M118" s="13"/>
      <c r="N118" s="13"/>
      <c r="O118" s="13"/>
      <c r="P118" s="13"/>
    </row>
    <row r="119" spans="1:16" ht="25.5" customHeight="1">
      <c r="A119" s="15" t="s">
        <v>101</v>
      </c>
      <c r="B119" s="2" t="s">
        <v>98</v>
      </c>
      <c r="C119" s="13"/>
      <c r="D119" s="13"/>
      <c r="E119" s="16"/>
      <c r="F119" s="16"/>
      <c r="G119" s="16"/>
      <c r="H119" s="16"/>
      <c r="I119" s="16"/>
      <c r="J119" s="16"/>
      <c r="K119" s="13"/>
      <c r="L119" s="13"/>
      <c r="M119" s="13"/>
      <c r="N119" s="13"/>
      <c r="O119" s="13"/>
      <c r="P119" s="13"/>
    </row>
    <row r="120" spans="1:16" ht="12.75">
      <c r="A120" s="15" t="s">
        <v>30</v>
      </c>
      <c r="B120" s="2"/>
      <c r="C120" s="13"/>
      <c r="D120" s="13"/>
      <c r="E120" s="14"/>
      <c r="F120" s="14"/>
      <c r="G120" s="14"/>
      <c r="H120" s="14"/>
      <c r="I120" s="14"/>
      <c r="J120" s="14"/>
      <c r="K120" s="13"/>
      <c r="L120" s="13"/>
      <c r="M120" s="13"/>
      <c r="N120" s="13"/>
      <c r="O120" s="13"/>
      <c r="P120" s="13"/>
    </row>
    <row r="121" spans="1:16" ht="25.5">
      <c r="A121" s="15" t="s">
        <v>102</v>
      </c>
      <c r="B121" s="2" t="s">
        <v>113</v>
      </c>
      <c r="C121" s="13"/>
      <c r="D121" s="13"/>
      <c r="E121" s="14"/>
      <c r="F121" s="14"/>
      <c r="G121" s="14"/>
      <c r="H121" s="14"/>
      <c r="I121" s="14"/>
      <c r="J121" s="14"/>
      <c r="K121" s="13"/>
      <c r="L121" s="13"/>
      <c r="M121" s="13"/>
      <c r="N121" s="13"/>
      <c r="O121" s="13"/>
      <c r="P121" s="13"/>
    </row>
    <row r="122" spans="1:16" ht="25.5" customHeight="1">
      <c r="A122" s="15" t="s">
        <v>101</v>
      </c>
      <c r="B122" s="2" t="s">
        <v>98</v>
      </c>
      <c r="C122" s="13"/>
      <c r="D122" s="13"/>
      <c r="E122" s="16"/>
      <c r="F122" s="16"/>
      <c r="G122" s="16"/>
      <c r="H122" s="16"/>
      <c r="I122" s="16"/>
      <c r="J122" s="16"/>
      <c r="K122" s="13"/>
      <c r="L122" s="13"/>
      <c r="M122" s="13"/>
      <c r="N122" s="13"/>
      <c r="O122" s="13"/>
      <c r="P122" s="13"/>
    </row>
    <row r="123" spans="1:16" ht="25.5">
      <c r="A123" s="15" t="s">
        <v>103</v>
      </c>
      <c r="B123" s="2" t="s">
        <v>113</v>
      </c>
      <c r="C123" s="13"/>
      <c r="D123" s="13"/>
      <c r="E123" s="14">
        <v>69</v>
      </c>
      <c r="F123" s="14">
        <v>437</v>
      </c>
      <c r="G123" s="14"/>
      <c r="H123" s="14"/>
      <c r="I123" s="14"/>
      <c r="J123" s="14"/>
      <c r="K123" s="13"/>
      <c r="L123" s="13"/>
      <c r="M123" s="13"/>
      <c r="N123" s="13"/>
      <c r="O123" s="13"/>
      <c r="P123" s="13"/>
    </row>
    <row r="124" spans="1:16" ht="25.5" customHeight="1">
      <c r="A124" s="15" t="s">
        <v>101</v>
      </c>
      <c r="B124" s="2" t="s">
        <v>98</v>
      </c>
      <c r="C124" s="13"/>
      <c r="D124" s="13"/>
      <c r="E124" s="14">
        <v>9</v>
      </c>
      <c r="F124" s="31">
        <f>ROUND(F123/E123*100,0)</f>
        <v>633</v>
      </c>
      <c r="G124" s="14"/>
      <c r="H124" s="14"/>
      <c r="I124" s="14"/>
      <c r="J124" s="14"/>
      <c r="K124" s="13"/>
      <c r="L124" s="13"/>
      <c r="M124" s="13"/>
      <c r="N124" s="13"/>
      <c r="O124" s="13"/>
      <c r="P124" s="13"/>
    </row>
    <row r="125" spans="1:16" ht="25.5">
      <c r="A125" s="15" t="s">
        <v>104</v>
      </c>
      <c r="B125" s="2" t="s">
        <v>113</v>
      </c>
      <c r="C125" s="13"/>
      <c r="D125" s="13"/>
      <c r="E125" s="14">
        <v>341</v>
      </c>
      <c r="F125" s="14">
        <v>1046</v>
      </c>
      <c r="G125" s="14">
        <v>852.9</v>
      </c>
      <c r="H125" s="14"/>
      <c r="I125" s="14"/>
      <c r="J125" s="14"/>
      <c r="K125" s="13"/>
      <c r="L125" s="13"/>
      <c r="M125" s="13"/>
      <c r="N125" s="13"/>
      <c r="O125" s="13"/>
      <c r="P125" s="13"/>
    </row>
    <row r="126" spans="1:16" ht="25.5" customHeight="1">
      <c r="A126" s="15" t="s">
        <v>101</v>
      </c>
      <c r="B126" s="2" t="s">
        <v>98</v>
      </c>
      <c r="C126" s="13"/>
      <c r="D126" s="13"/>
      <c r="E126" s="31">
        <v>70</v>
      </c>
      <c r="F126" s="31">
        <f>ROUND(F125/E125*100,0)</f>
        <v>307</v>
      </c>
      <c r="G126" s="31">
        <f>ROUND(G125/F125*100,0)</f>
        <v>82</v>
      </c>
      <c r="H126" s="16"/>
      <c r="I126" s="16"/>
      <c r="J126" s="16"/>
      <c r="K126" s="13"/>
      <c r="L126" s="13"/>
      <c r="M126" s="13"/>
      <c r="N126" s="13"/>
      <c r="O126" s="13"/>
      <c r="P126" s="13"/>
    </row>
    <row r="127" spans="1:16" ht="38.25">
      <c r="A127" s="15" t="s">
        <v>105</v>
      </c>
      <c r="B127" s="2" t="s">
        <v>113</v>
      </c>
      <c r="C127" s="13"/>
      <c r="D127" s="13"/>
      <c r="E127" s="14"/>
      <c r="F127" s="14"/>
      <c r="G127" s="14"/>
      <c r="H127" s="14"/>
      <c r="I127" s="14"/>
      <c r="J127" s="14"/>
      <c r="K127" s="13"/>
      <c r="L127" s="13"/>
      <c r="M127" s="13"/>
      <c r="N127" s="13"/>
      <c r="O127" s="13"/>
      <c r="P127" s="13"/>
    </row>
    <row r="128" spans="1:16" ht="12.75">
      <c r="A128" s="15" t="s">
        <v>12</v>
      </c>
      <c r="B128" s="2"/>
      <c r="C128" s="13"/>
      <c r="D128" s="13"/>
      <c r="E128" s="14"/>
      <c r="F128" s="14"/>
      <c r="G128" s="14"/>
      <c r="H128" s="14"/>
      <c r="I128" s="14"/>
      <c r="J128" s="14"/>
      <c r="K128" s="13"/>
      <c r="L128" s="13"/>
      <c r="M128" s="13"/>
      <c r="N128" s="13"/>
      <c r="O128" s="13"/>
      <c r="P128" s="13"/>
    </row>
    <row r="129" spans="1:16" ht="25.5">
      <c r="A129" s="15" t="s">
        <v>106</v>
      </c>
      <c r="B129" s="2" t="s">
        <v>113</v>
      </c>
      <c r="C129" s="13"/>
      <c r="D129" s="13"/>
      <c r="E129" s="14"/>
      <c r="F129" s="14"/>
      <c r="G129" s="14"/>
      <c r="H129" s="14"/>
      <c r="I129" s="14"/>
      <c r="J129" s="14"/>
      <c r="K129" s="13"/>
      <c r="L129" s="13"/>
      <c r="M129" s="13"/>
      <c r="N129" s="13"/>
      <c r="O129" s="13"/>
      <c r="P129" s="13"/>
    </row>
    <row r="130" spans="1:16" ht="25.5">
      <c r="A130" s="15" t="s">
        <v>107</v>
      </c>
      <c r="B130" s="2" t="s">
        <v>113</v>
      </c>
      <c r="C130" s="13"/>
      <c r="D130" s="13"/>
      <c r="E130" s="14"/>
      <c r="F130" s="14"/>
      <c r="G130" s="14"/>
      <c r="H130" s="14"/>
      <c r="I130" s="14"/>
      <c r="J130" s="14"/>
      <c r="K130" s="13"/>
      <c r="L130" s="13"/>
      <c r="M130" s="13"/>
      <c r="N130" s="13"/>
      <c r="O130" s="13"/>
      <c r="P130" s="13"/>
    </row>
    <row r="131" spans="1:16" ht="12.75">
      <c r="A131" s="15"/>
      <c r="B131" s="2"/>
      <c r="C131" s="13"/>
      <c r="D131" s="13"/>
      <c r="E131" s="14"/>
      <c r="F131" s="14"/>
      <c r="G131" s="14"/>
      <c r="H131" s="14"/>
      <c r="I131" s="14"/>
      <c r="J131" s="14"/>
      <c r="K131" s="13"/>
      <c r="L131" s="13"/>
      <c r="M131" s="13"/>
      <c r="N131" s="13"/>
      <c r="O131" s="13"/>
      <c r="P131" s="13"/>
    </row>
    <row r="132" spans="1:16" ht="25.5">
      <c r="A132" s="15" t="s">
        <v>108</v>
      </c>
      <c r="B132" s="2" t="s">
        <v>113</v>
      </c>
      <c r="C132" s="13"/>
      <c r="D132" s="13"/>
      <c r="E132" s="14">
        <v>410</v>
      </c>
      <c r="F132" s="14">
        <v>1483</v>
      </c>
      <c r="G132" s="14">
        <v>852.9</v>
      </c>
      <c r="H132" s="14"/>
      <c r="I132" s="14"/>
      <c r="J132" s="14"/>
      <c r="K132" s="13"/>
      <c r="L132" s="13"/>
      <c r="M132" s="13"/>
      <c r="N132" s="13"/>
      <c r="O132" s="13"/>
      <c r="P132" s="13"/>
    </row>
    <row r="133" spans="1:16" ht="25.5">
      <c r="A133" s="15" t="s">
        <v>109</v>
      </c>
      <c r="B133" s="2" t="s">
        <v>113</v>
      </c>
      <c r="C133" s="13"/>
      <c r="D133" s="13"/>
      <c r="E133" s="14">
        <v>292</v>
      </c>
      <c r="F133" s="14">
        <v>60</v>
      </c>
      <c r="G133" s="14">
        <v>0</v>
      </c>
      <c r="H133" s="14"/>
      <c r="I133" s="14"/>
      <c r="J133" s="14"/>
      <c r="K133" s="13"/>
      <c r="L133" s="13"/>
      <c r="M133" s="13"/>
      <c r="N133" s="13"/>
      <c r="O133" s="13"/>
      <c r="P133" s="13"/>
    </row>
    <row r="134" spans="1:16" ht="25.5">
      <c r="A134" s="19" t="s">
        <v>110</v>
      </c>
      <c r="B134" s="12" t="s">
        <v>113</v>
      </c>
      <c r="C134" s="20" t="s">
        <v>111</v>
      </c>
      <c r="D134" s="21"/>
      <c r="E134" s="22">
        <v>3248</v>
      </c>
      <c r="F134" s="22">
        <v>4671</v>
      </c>
      <c r="G134" s="22">
        <v>5523.9</v>
      </c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ht="12.75">
      <c r="A135" s="18" t="s">
        <v>114</v>
      </c>
      <c r="B135" s="28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ht="25.5">
      <c r="A136" s="15" t="s">
        <v>115</v>
      </c>
      <c r="B136" s="2" t="s">
        <v>116</v>
      </c>
      <c r="C136" s="7"/>
      <c r="D136" s="7"/>
      <c r="E136" s="7">
        <v>6</v>
      </c>
      <c r="F136" s="7">
        <v>6</v>
      </c>
      <c r="G136" s="7">
        <v>6</v>
      </c>
      <c r="H136" s="7"/>
      <c r="I136" s="7">
        <v>6</v>
      </c>
      <c r="J136" s="7"/>
      <c r="K136" s="7"/>
      <c r="L136" s="7">
        <v>6</v>
      </c>
      <c r="M136" s="7"/>
      <c r="N136" s="7"/>
      <c r="O136" s="7">
        <v>6</v>
      </c>
      <c r="P136" s="7"/>
    </row>
    <row r="137" spans="1:16" ht="25.5">
      <c r="A137" s="15" t="s">
        <v>133</v>
      </c>
      <c r="B137" s="2" t="s">
        <v>90</v>
      </c>
      <c r="C137" s="7"/>
      <c r="D137" s="7"/>
      <c r="E137" s="7">
        <v>2432</v>
      </c>
      <c r="F137" s="7">
        <v>2260</v>
      </c>
      <c r="G137" s="7">
        <v>2517</v>
      </c>
      <c r="H137" s="7"/>
      <c r="I137" s="7">
        <f>ROUND(G137*1.05,0)</f>
        <v>2643</v>
      </c>
      <c r="J137" s="7"/>
      <c r="K137" s="7"/>
      <c r="L137" s="7">
        <f>ROUND(I137+I137*2/100,0)</f>
        <v>2696</v>
      </c>
      <c r="M137" s="7"/>
      <c r="N137" s="7"/>
      <c r="O137" s="7">
        <f>ROUND(L137+L137*2/100,0)</f>
        <v>2750</v>
      </c>
      <c r="P137" s="7"/>
    </row>
    <row r="138" spans="1:16" ht="38.25">
      <c r="A138" s="15" t="s">
        <v>134</v>
      </c>
      <c r="B138" s="2" t="s">
        <v>116</v>
      </c>
      <c r="C138" s="7"/>
      <c r="D138" s="7"/>
      <c r="E138" s="7">
        <v>19</v>
      </c>
      <c r="F138" s="7">
        <v>19</v>
      </c>
      <c r="G138" s="7">
        <v>19</v>
      </c>
      <c r="H138" s="7"/>
      <c r="I138" s="7">
        <v>19</v>
      </c>
      <c r="J138" s="7"/>
      <c r="K138" s="7"/>
      <c r="L138" s="7">
        <v>19</v>
      </c>
      <c r="M138" s="7"/>
      <c r="N138" s="7"/>
      <c r="O138" s="7">
        <v>19</v>
      </c>
      <c r="P138" s="7"/>
    </row>
    <row r="139" spans="1:16" ht="38.25">
      <c r="A139" s="15" t="s">
        <v>135</v>
      </c>
      <c r="B139" s="2" t="s">
        <v>90</v>
      </c>
      <c r="C139" s="7"/>
      <c r="D139" s="7"/>
      <c r="E139" s="7">
        <v>4327</v>
      </c>
      <c r="F139" s="7">
        <v>4732</v>
      </c>
      <c r="G139" s="7">
        <v>5399</v>
      </c>
      <c r="H139" s="7"/>
      <c r="I139" s="7">
        <f>ROUND(G139*1.05,0)</f>
        <v>5669</v>
      </c>
      <c r="J139" s="7"/>
      <c r="K139" s="7"/>
      <c r="L139" s="7">
        <f>ROUND(I139+I139*2/100,0)</f>
        <v>5782</v>
      </c>
      <c r="M139" s="7"/>
      <c r="N139" s="7"/>
      <c r="O139" s="7">
        <f>ROUND(L139+L139*2/100,0)</f>
        <v>5898</v>
      </c>
      <c r="P139" s="7"/>
    </row>
    <row r="140" spans="1:16" ht="12.75">
      <c r="A140" s="23" t="s">
        <v>117</v>
      </c>
      <c r="B140" s="28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ht="38.25" customHeight="1">
      <c r="A141" s="15" t="s">
        <v>118</v>
      </c>
      <c r="B141" s="2" t="s">
        <v>119</v>
      </c>
      <c r="C141" s="7"/>
      <c r="D141" s="7"/>
      <c r="E141" s="7">
        <v>52</v>
      </c>
      <c r="F141" s="7">
        <v>46</v>
      </c>
      <c r="G141" s="7">
        <v>47</v>
      </c>
      <c r="H141" s="7"/>
      <c r="I141" s="7">
        <v>47</v>
      </c>
      <c r="J141" s="7"/>
      <c r="K141" s="7"/>
      <c r="L141" s="7">
        <v>47</v>
      </c>
      <c r="M141" s="7"/>
      <c r="N141" s="7"/>
      <c r="O141" s="7">
        <v>47</v>
      </c>
      <c r="P141" s="7"/>
    </row>
    <row r="142" spans="1:16" ht="25.5">
      <c r="A142" s="15" t="s">
        <v>120</v>
      </c>
      <c r="B142" s="2" t="s">
        <v>119</v>
      </c>
      <c r="C142" s="7"/>
      <c r="D142" s="7"/>
      <c r="E142" s="7">
        <v>9</v>
      </c>
      <c r="F142" s="7">
        <v>8</v>
      </c>
      <c r="G142" s="7">
        <v>4</v>
      </c>
      <c r="H142" s="7"/>
      <c r="I142" s="7">
        <v>4</v>
      </c>
      <c r="J142" s="7"/>
      <c r="K142" s="7"/>
      <c r="L142" s="7">
        <v>4</v>
      </c>
      <c r="M142" s="7"/>
      <c r="N142" s="7"/>
      <c r="O142" s="7">
        <v>4</v>
      </c>
      <c r="P142" s="7"/>
    </row>
    <row r="143" spans="1:16" ht="12.75">
      <c r="A143" s="23" t="s">
        <v>121</v>
      </c>
      <c r="B143" s="28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ht="12.75">
      <c r="A144" s="15" t="s">
        <v>122</v>
      </c>
      <c r="B144" s="2" t="s">
        <v>90</v>
      </c>
      <c r="C144" s="7"/>
      <c r="D144" s="7"/>
      <c r="E144" s="7">
        <f>E147+E148+E150+E154</f>
        <v>685</v>
      </c>
      <c r="F144" s="7">
        <f aca="true" t="shared" si="12" ref="F144:O144">F147+F148+F150+F154</f>
        <v>3302</v>
      </c>
      <c r="G144" s="7">
        <f t="shared" si="12"/>
        <v>1555</v>
      </c>
      <c r="H144" s="7"/>
      <c r="I144" s="7">
        <f t="shared" si="12"/>
        <v>2014</v>
      </c>
      <c r="J144" s="7"/>
      <c r="K144" s="7"/>
      <c r="L144" s="7">
        <f t="shared" si="12"/>
        <v>2014</v>
      </c>
      <c r="M144" s="7"/>
      <c r="N144" s="7"/>
      <c r="O144" s="7">
        <f t="shared" si="12"/>
        <v>2014</v>
      </c>
      <c r="P144" s="7"/>
    </row>
    <row r="145" spans="1:16" ht="12.75">
      <c r="A145" s="15" t="s">
        <v>30</v>
      </c>
      <c r="B145" s="2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2.75">
      <c r="A146" s="15" t="s">
        <v>123</v>
      </c>
      <c r="B146" s="2" t="s">
        <v>90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2.75">
      <c r="A147" s="15" t="s">
        <v>124</v>
      </c>
      <c r="B147" s="2" t="s">
        <v>90</v>
      </c>
      <c r="C147" s="7"/>
      <c r="D147" s="7"/>
      <c r="E147" s="7"/>
      <c r="F147" s="7">
        <v>154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2.75">
      <c r="A148" s="15" t="s">
        <v>125</v>
      </c>
      <c r="B148" s="2" t="s">
        <v>90</v>
      </c>
      <c r="C148" s="7"/>
      <c r="D148" s="7"/>
      <c r="E148" s="7"/>
      <c r="F148" s="7">
        <v>2291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2.75">
      <c r="A149" s="15" t="s">
        <v>126</v>
      </c>
      <c r="B149" s="2" t="s">
        <v>90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2.75">
      <c r="A150" s="15" t="s">
        <v>127</v>
      </c>
      <c r="B150" s="2" t="s">
        <v>90</v>
      </c>
      <c r="C150" s="7"/>
      <c r="D150" s="7"/>
      <c r="E150" s="7"/>
      <c r="F150" s="7">
        <v>210</v>
      </c>
      <c r="G150" s="7">
        <v>840</v>
      </c>
      <c r="H150" s="7"/>
      <c r="I150" s="7">
        <v>1014</v>
      </c>
      <c r="J150" s="7"/>
      <c r="K150" s="7"/>
      <c r="L150" s="7">
        <v>1014</v>
      </c>
      <c r="M150" s="7"/>
      <c r="N150" s="7"/>
      <c r="O150" s="7">
        <v>1014</v>
      </c>
      <c r="P150" s="7"/>
    </row>
    <row r="151" spans="1:16" ht="25.5">
      <c r="A151" s="15" t="s">
        <v>128</v>
      </c>
      <c r="B151" s="2" t="s">
        <v>90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25.5">
      <c r="A152" s="15" t="s">
        <v>129</v>
      </c>
      <c r="B152" s="2" t="s">
        <v>90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25.5">
      <c r="A153" s="15" t="s">
        <v>130</v>
      </c>
      <c r="B153" s="2" t="s">
        <v>90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2.75" customHeight="1">
      <c r="A154" s="24" t="s">
        <v>131</v>
      </c>
      <c r="B154" s="2" t="s">
        <v>90</v>
      </c>
      <c r="C154" s="7"/>
      <c r="D154" s="7"/>
      <c r="E154" s="7">
        <v>685</v>
      </c>
      <c r="F154" s="7">
        <v>647</v>
      </c>
      <c r="G154" s="7">
        <v>715</v>
      </c>
      <c r="H154" s="7"/>
      <c r="I154" s="7">
        <v>1000</v>
      </c>
      <c r="J154" s="7"/>
      <c r="K154" s="7"/>
      <c r="L154" s="7">
        <v>1000</v>
      </c>
      <c r="M154" s="7"/>
      <c r="N154" s="7"/>
      <c r="O154" s="7">
        <v>1000</v>
      </c>
      <c r="P154" s="7"/>
    </row>
    <row r="155" spans="1:16" ht="12.75">
      <c r="A155" s="4"/>
      <c r="B155" s="2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7" spans="1:2" ht="12.75">
      <c r="A157" s="5" t="s">
        <v>156</v>
      </c>
      <c r="B157" s="6" t="s">
        <v>157</v>
      </c>
    </row>
    <row r="159" spans="1:2" ht="12.75">
      <c r="A159" s="5" t="s">
        <v>94</v>
      </c>
      <c r="B159" s="6" t="s">
        <v>154</v>
      </c>
    </row>
    <row r="160" spans="1:2" ht="12.75">
      <c r="A160" s="5" t="s">
        <v>132</v>
      </c>
      <c r="B160" s="6" t="s">
        <v>155</v>
      </c>
    </row>
  </sheetData>
  <sheetProtection/>
  <mergeCells count="10">
    <mergeCell ref="A1:P1"/>
    <mergeCell ref="A2:A4"/>
    <mergeCell ref="H3:J3"/>
    <mergeCell ref="K3:M3"/>
    <mergeCell ref="N3:P3"/>
    <mergeCell ref="H2:P2"/>
    <mergeCell ref="B2:B4"/>
    <mergeCell ref="E2:E4"/>
    <mergeCell ref="F2:F4"/>
    <mergeCell ref="G2:G4"/>
  </mergeCells>
  <printOptions/>
  <pageMargins left="0.7874015748031497" right="0.3937007874015748" top="0.3937007874015748" bottom="0.1968503937007874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</dc:creator>
  <cp:keywords/>
  <dc:description/>
  <cp:lastModifiedBy>Пользователь Windows</cp:lastModifiedBy>
  <cp:lastPrinted>2018-10-30T06:05:30Z</cp:lastPrinted>
  <dcterms:created xsi:type="dcterms:W3CDTF">2008-08-27T08:58:11Z</dcterms:created>
  <dcterms:modified xsi:type="dcterms:W3CDTF">2018-10-30T06:07:29Z</dcterms:modified>
  <cp:category/>
  <cp:version/>
  <cp:contentType/>
  <cp:contentStatus/>
</cp:coreProperties>
</file>