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0730" windowHeight="9525"/>
  </bookViews>
  <sheets>
    <sheet name="Прил.1" sheetId="1" r:id="rId1"/>
    <sheet name="Табл.1" sheetId="2" r:id="rId2"/>
    <sheet name="Табл.2" sheetId="3" r:id="rId3"/>
  </sheets>
  <definedNames>
    <definedName name="_xlnm._FilterDatabase" localSheetId="0" hidden="1">Прил.1!$A$11:$R$16</definedName>
    <definedName name="_xlnm.Print_Titles" localSheetId="0">Прил.1!$8:$11</definedName>
    <definedName name="_xlnm.Print_Titles" localSheetId="1">Табл.1!$10:$14</definedName>
  </definedNames>
  <calcPr calcId="125725"/>
</workbook>
</file>

<file path=xl/calcChain.xml><?xml version="1.0" encoding="utf-8"?>
<calcChain xmlns="http://schemas.openxmlformats.org/spreadsheetml/2006/main">
  <c r="W17" i="3"/>
  <c r="W16" s="1"/>
  <c r="W15" s="1"/>
  <c r="W14" s="1"/>
  <c r="V17"/>
  <c r="V16"/>
  <c r="V15" s="1"/>
  <c r="V14" s="1"/>
  <c r="U17"/>
  <c r="T17"/>
  <c r="S17"/>
  <c r="R17"/>
  <c r="U16"/>
  <c r="T16"/>
  <c r="S16"/>
  <c r="R16"/>
  <c r="U15"/>
  <c r="T15"/>
  <c r="T14" s="1"/>
  <c r="S15"/>
  <c r="R15"/>
  <c r="U14"/>
  <c r="S14"/>
  <c r="R14"/>
  <c r="P17"/>
  <c r="O17"/>
  <c r="Q17"/>
  <c r="Q16" s="1"/>
  <c r="Q15" s="1"/>
  <c r="Q14" s="1"/>
  <c r="L17"/>
  <c r="L16"/>
  <c r="L15" s="1"/>
  <c r="L14" s="1"/>
  <c r="J17"/>
  <c r="J16" s="1"/>
  <c r="J15" s="1"/>
  <c r="J14" s="1"/>
  <c r="J13" s="1"/>
  <c r="I17"/>
  <c r="I16"/>
  <c r="I15" s="1"/>
  <c r="I13" s="1"/>
  <c r="D17"/>
  <c r="D16"/>
  <c r="D15" s="1"/>
  <c r="H17"/>
  <c r="G17"/>
  <c r="F17"/>
  <c r="E17"/>
  <c r="H16"/>
  <c r="G16"/>
  <c r="F16"/>
  <c r="E16"/>
  <c r="H15"/>
  <c r="G15"/>
  <c r="F15"/>
  <c r="E15"/>
  <c r="H14"/>
  <c r="H13" s="1"/>
  <c r="G14"/>
  <c r="G13" s="1"/>
  <c r="F14"/>
  <c r="E14"/>
  <c r="F13"/>
  <c r="E13"/>
  <c r="N17" i="2" l="1"/>
  <c r="O17" s="1"/>
  <c r="P17" s="1"/>
  <c r="N18"/>
  <c r="O18"/>
  <c r="P18" s="1"/>
  <c r="N19"/>
  <c r="N16"/>
  <c r="O16" l="1"/>
  <c r="P16" s="1"/>
  <c r="O19"/>
  <c r="P19" s="1"/>
  <c r="R17"/>
  <c r="Q29"/>
  <c r="Q28"/>
  <c r="Q27"/>
  <c r="Q26"/>
  <c r="Q25"/>
  <c r="Q24"/>
  <c r="Q23"/>
  <c r="Q22"/>
  <c r="Q21"/>
  <c r="R20"/>
  <c r="P20"/>
  <c r="O20"/>
  <c r="N20"/>
  <c r="K20"/>
  <c r="J20"/>
  <c r="I20"/>
  <c r="H20"/>
  <c r="Q20" s="1"/>
  <c r="Q19"/>
  <c r="R19" s="1"/>
  <c r="Q18"/>
  <c r="R18" s="1"/>
  <c r="Q17"/>
  <c r="Q16"/>
  <c r="K15"/>
  <c r="J15"/>
  <c r="I15"/>
  <c r="Q15" s="1"/>
  <c r="H15"/>
  <c r="C26" i="1"/>
  <c r="C25"/>
  <c r="C24"/>
  <c r="C23"/>
  <c r="C22"/>
  <c r="C21"/>
  <c r="C20"/>
  <c r="C19"/>
  <c r="C17" s="1"/>
  <c r="C18"/>
  <c r="R17"/>
  <c r="Q17"/>
  <c r="P17"/>
  <c r="O17"/>
  <c r="N17"/>
  <c r="M17"/>
  <c r="L17"/>
  <c r="K17"/>
  <c r="J17"/>
  <c r="I17"/>
  <c r="H17"/>
  <c r="G17"/>
  <c r="F17"/>
  <c r="E17"/>
  <c r="D17"/>
  <c r="R16"/>
  <c r="R15" i="2" l="1"/>
  <c r="C16" i="1"/>
  <c r="C15"/>
  <c r="C14"/>
  <c r="C13"/>
  <c r="R12"/>
  <c r="Q12"/>
  <c r="P12"/>
  <c r="O12"/>
  <c r="N12"/>
  <c r="M12"/>
  <c r="L12"/>
  <c r="K12"/>
  <c r="J12"/>
  <c r="I12"/>
  <c r="H12"/>
  <c r="G12"/>
  <c r="F12"/>
  <c r="D12"/>
  <c r="C12" l="1"/>
</calcChain>
</file>

<file path=xl/sharedStrings.xml><?xml version="1.0" encoding="utf-8"?>
<sst xmlns="http://schemas.openxmlformats.org/spreadsheetml/2006/main" count="240" uniqueCount="104">
  <si>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</si>
  <si>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</si>
  <si>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</si>
  <si>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</si>
  <si>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</si>
  <si>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</si>
  <si>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</si>
  <si>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</si>
  <si>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</si>
  <si>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</si>
  <si>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</si>
  <si>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</si>
  <si>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</si>
  <si>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</si>
  <si>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</si>
  <si>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</si>
  <si>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</si>
  <si>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</si>
  <si>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</si>
  <si>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</si>
  <si>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</si>
  <si>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</si>
  <si>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</si>
  <si>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</si>
  <si>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</si>
  <si>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</si>
  <si>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</si>
  <si>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</si>
  <si>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</si>
  <si>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</si>
  <si>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</si>
  <si>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</si>
  <si>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</si>
  <si>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</si>
  <si>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</si>
  <si>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</si>
  <si>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</si>
  <si>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</si>
  <si>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</si>
  <si>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</si>
  <si>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</si>
  <si>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</si>
  <si>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</si>
  <si>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РО</t>
  </si>
  <si>
    <t>07.2017</t>
  </si>
  <si>
    <t>2</t>
  </si>
  <si>
    <t>1</t>
  </si>
  <si>
    <t>05.2019</t>
  </si>
  <si>
    <t>09.2019</t>
  </si>
  <si>
    <t>09.2017</t>
  </si>
  <si>
    <t>Панельные</t>
  </si>
  <si>
    <t>1967</t>
  </si>
  <si>
    <t>4</t>
  </si>
  <si>
    <t>1962</t>
  </si>
  <si>
    <t>10.2019</t>
  </si>
  <si>
    <t>07.2019</t>
  </si>
  <si>
    <t>с Косинское ул Школьная д. 1</t>
  </si>
  <si>
    <t>с Пригородный д.10</t>
  </si>
  <si>
    <t>с Пригородный д.12</t>
  </si>
  <si>
    <t>с Энтузиаст ул Центральная д. 4</t>
  </si>
  <si>
    <t>с Горки ул Механическая д.5</t>
  </si>
  <si>
    <t>с Горки ул Механическая д.6</t>
  </si>
  <si>
    <t>с Кирпичный завод д.1</t>
  </si>
  <si>
    <t>с Кирпичный завод д.2</t>
  </si>
  <si>
    <t>с Косинское ул Школьная д.1</t>
  </si>
  <si>
    <t>с Сосновый Бор ул Центральная д.10</t>
  </si>
  <si>
    <t>с Сосновый Бор ул Центральная д.9</t>
  </si>
  <si>
    <t>с Энтузиаст ул Центральная д.3</t>
  </si>
  <si>
    <t>с Энтузиаст ул Центральная д.9</t>
  </si>
  <si>
    <t>Итого по Красносельское на 2019 год</t>
  </si>
  <si>
    <t>Итого по Красносельское на 2017 год</t>
  </si>
  <si>
    <t>06.2017</t>
  </si>
  <si>
    <t>1976</t>
  </si>
  <si>
    <t>11.2019</t>
  </si>
  <si>
    <t>06.2019</t>
  </si>
  <si>
    <t>1984</t>
  </si>
  <si>
    <t>1969</t>
  </si>
  <si>
    <t>1966</t>
  </si>
  <si>
    <t>1963</t>
  </si>
  <si>
    <t>1945</t>
  </si>
  <si>
    <t>12.2019</t>
  </si>
  <si>
    <t xml:space="preserve">к постановлению администрации МО Красносельское </t>
  </si>
  <si>
    <t>Приложение № 1</t>
  </si>
  <si>
    <t xml:space="preserve">Краткосрочный план </t>
  </si>
  <si>
    <t>реализации региональной программы капитального ремонта общего имущества</t>
  </si>
  <si>
    <t xml:space="preserve"> в многоквартирных домах на территории МО Красносельское Юрьев-Польского района на 2017 -2019 годы</t>
  </si>
  <si>
    <t>к краткосрочному плану реализации</t>
  </si>
  <si>
    <t>региональной программы капитального ремонта общего</t>
  </si>
  <si>
    <t>имущества в многоквартирных домах на 2017-2019 годы</t>
  </si>
  <si>
    <t xml:space="preserve">Сведения о многоквартирных домах, </t>
  </si>
  <si>
    <t xml:space="preserve">включенных в сводный краткосрочный план реализации региональной программы капитального ремонта общего имущества в </t>
  </si>
  <si>
    <t>многоквартирных домах на территории МО Красносельское Юрьев-Польского района на 2017 - 2019 годы</t>
  </si>
  <si>
    <t>Сведения по видам работ реализации краткосрочного плана
капитального ремонта общего имущества в мноргоквартирных домах
на территории МО Красносельское Юрьев-Польского района на 2017 год</t>
  </si>
  <si>
    <t>Всего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</si>
  <si>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</si>
  <si>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</si>
  <si>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</si>
  <si>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</si>
  <si>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</si>
  <si>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</si>
  <si>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Итого по Красносельское</t>
  </si>
  <si>
    <t>Таблица № 2</t>
  </si>
  <si>
    <t>Таблица № 1</t>
  </si>
  <si>
    <t xml:space="preserve">от 25.05.2016 № 108 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</si>
</sst>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8" fillId="0" borderId="0"/>
    <xf numFmtId="0" fontId="9" fillId="0" borderId="0"/>
  </cellStyleXfs>
  <cellXfs count="102">
    <xf numFmtId="0" fontId="0" fillId="0" borderId="0" xfId="0"/>
    <xf numFmtId="0" fontId="0" fillId="0" borderId="0" xfId="0" applyFill="1"/>
    <xf numFmtId="164" fontId="1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wrapText="1"/>
    </xf>
    <xf numFmtId="4" fontId="1" fillId="0" borderId="1" xfId="1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NumberFormat="1" applyFont="1" applyFill="1" applyBorder="1"/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1" xfId="0" quotePrefix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/>
    </xf>
    <xf numFmtId="1" fontId="1" fillId="0" borderId="1" xfId="1" applyNumberFormat="1" applyFont="1" applyFill="1" applyBorder="1" applyAlignment="1">
      <alignment horizontal="right"/>
    </xf>
    <xf numFmtId="164" fontId="5" fillId="0" borderId="1" xfId="4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Fill="1"/>
    <xf numFmtId="0" fontId="0" fillId="0" borderId="2" xfId="0" applyBorder="1" applyAlignment="1"/>
    <xf numFmtId="0" fontId="0" fillId="0" borderId="0" xfId="0" applyAlignment="1">
      <alignment horizontal="right"/>
    </xf>
    <xf numFmtId="0" fontId="11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/>
    <xf numFmtId="4" fontId="12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165" fontId="12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/>
    <xf numFmtId="0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/>
    <xf numFmtId="2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6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right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" xfId="1"/>
    <cellStyle name="Обычный 5" xfId="3"/>
    <cellStyle name="Обычный 7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59" zoomScaleNormal="59" workbookViewId="0">
      <selection activeCell="A4" sqref="A4:R4"/>
    </sheetView>
  </sheetViews>
  <sheetFormatPr defaultRowHeight="15"/>
  <cols>
    <col min="1" max="1" width="8" customWidth="1"/>
    <col min="2" max="2" width="49.85546875" customWidth="1"/>
    <col min="3" max="3" width="15.42578125" customWidth="1"/>
    <col min="4" max="4" width="14.85546875" customWidth="1"/>
    <col min="5" max="5" width="12" customWidth="1"/>
    <col min="6" max="6" width="13.5703125" customWidth="1"/>
    <col min="7" max="7" width="11.85546875" customWidth="1"/>
    <col min="8" max="8" width="14.42578125" customWidth="1"/>
    <col min="9" max="9" width="17.42578125" customWidth="1"/>
    <col min="10" max="10" width="15.28515625" customWidth="1"/>
    <col min="11" max="11" width="11.85546875" customWidth="1"/>
    <col min="12" max="12" width="13.5703125" customWidth="1"/>
    <col min="13" max="13" width="12.28515625" customWidth="1"/>
    <col min="14" max="14" width="14" customWidth="1"/>
    <col min="15" max="15" width="12.7109375" customWidth="1"/>
    <col min="16" max="16" width="16.28515625" customWidth="1"/>
    <col min="17" max="17" width="13.7109375" customWidth="1"/>
    <col min="18" max="18" width="13.140625" customWidth="1"/>
  </cols>
  <sheetData>
    <row r="1" spans="1:18">
      <c r="O1" s="74" t="s">
        <v>82</v>
      </c>
      <c r="P1" s="74"/>
      <c r="Q1" s="74"/>
      <c r="R1" s="74"/>
    </row>
    <row r="2" spans="1:18">
      <c r="O2" s="74" t="s">
        <v>81</v>
      </c>
      <c r="P2" s="74"/>
      <c r="Q2" s="74"/>
      <c r="R2" s="74"/>
    </row>
    <row r="3" spans="1:18">
      <c r="O3" s="74" t="s">
        <v>103</v>
      </c>
      <c r="P3" s="74"/>
      <c r="Q3" s="74"/>
      <c r="R3" s="74"/>
    </row>
    <row r="4" spans="1:18" ht="15.75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15.75">
      <c r="A5" s="75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ht="15.75">
      <c r="A6" s="75" t="s">
        <v>85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8">
      <c r="A8" s="76" t="s">
        <v>0</v>
      </c>
      <c r="B8" s="78" t="s">
        <v>1</v>
      </c>
      <c r="C8" s="80" t="s">
        <v>2</v>
      </c>
      <c r="D8" s="78" t="s">
        <v>3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 t="s">
        <v>4</v>
      </c>
      <c r="P8" s="78"/>
      <c r="Q8" s="78"/>
      <c r="R8" s="78"/>
    </row>
    <row r="9" spans="1:18" ht="102">
      <c r="A9" s="76"/>
      <c r="B9" s="78"/>
      <c r="C9" s="80"/>
      <c r="D9" s="9" t="s">
        <v>5</v>
      </c>
      <c r="E9" s="78" t="s">
        <v>6</v>
      </c>
      <c r="F9" s="78"/>
      <c r="G9" s="78" t="s">
        <v>7</v>
      </c>
      <c r="H9" s="78"/>
      <c r="I9" s="78" t="s">
        <v>8</v>
      </c>
      <c r="J9" s="78"/>
      <c r="K9" s="78" t="s">
        <v>9</v>
      </c>
      <c r="L9" s="78"/>
      <c r="M9" s="78" t="s">
        <v>10</v>
      </c>
      <c r="N9" s="78"/>
      <c r="O9" s="9" t="s">
        <v>11</v>
      </c>
      <c r="P9" s="9" t="s">
        <v>12</v>
      </c>
      <c r="Q9" s="9" t="s">
        <v>13</v>
      </c>
      <c r="R9" s="10" t="s">
        <v>14</v>
      </c>
    </row>
    <row r="10" spans="1:18">
      <c r="A10" s="77"/>
      <c r="B10" s="79"/>
      <c r="C10" s="11" t="s">
        <v>15</v>
      </c>
      <c r="D10" s="12" t="s">
        <v>15</v>
      </c>
      <c r="E10" s="13" t="s">
        <v>16</v>
      </c>
      <c r="F10" s="12" t="s">
        <v>15</v>
      </c>
      <c r="G10" s="12" t="s">
        <v>17</v>
      </c>
      <c r="H10" s="12" t="s">
        <v>15</v>
      </c>
      <c r="I10" s="12" t="s">
        <v>17</v>
      </c>
      <c r="J10" s="12" t="s">
        <v>15</v>
      </c>
      <c r="K10" s="12" t="s">
        <v>17</v>
      </c>
      <c r="L10" s="12" t="s">
        <v>15</v>
      </c>
      <c r="M10" s="12" t="s">
        <v>18</v>
      </c>
      <c r="N10" s="12" t="s">
        <v>15</v>
      </c>
      <c r="O10" s="12" t="s">
        <v>15</v>
      </c>
      <c r="P10" s="12" t="s">
        <v>15</v>
      </c>
      <c r="Q10" s="12" t="s">
        <v>15</v>
      </c>
      <c r="R10" s="14" t="s">
        <v>15</v>
      </c>
    </row>
    <row r="11" spans="1:18">
      <c r="A11" s="15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s="1" customFormat="1">
      <c r="A12" s="2" t="s">
        <v>70</v>
      </c>
      <c r="B12" s="3"/>
      <c r="C12" s="4">
        <f t="shared" ref="C12:C16" si="0">D12+F12+H12+J12+L12+N12+O12+P12+Q12+R12</f>
        <v>3959696.2800000003</v>
      </c>
      <c r="D12" s="4">
        <f>SUM(D13:D16)</f>
        <v>150000</v>
      </c>
      <c r="E12" s="36">
        <v>0</v>
      </c>
      <c r="F12" s="4">
        <f t="shared" ref="F12:R12" si="1">SUM(F13:F16)</f>
        <v>0</v>
      </c>
      <c r="G12" s="4">
        <f t="shared" si="1"/>
        <v>716.5</v>
      </c>
      <c r="H12" s="4">
        <f t="shared" si="1"/>
        <v>2836518.56</v>
      </c>
      <c r="I12" s="4">
        <f t="shared" si="1"/>
        <v>727.2</v>
      </c>
      <c r="J12" s="4">
        <f t="shared" si="1"/>
        <v>644177.72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329000</v>
      </c>
    </row>
    <row r="13" spans="1:18" s="1" customFormat="1">
      <c r="A13" s="5">
        <v>1</v>
      </c>
      <c r="B13" s="6" t="s">
        <v>56</v>
      </c>
      <c r="C13" s="4">
        <f t="shared" si="0"/>
        <v>200000</v>
      </c>
      <c r="D13" s="4">
        <v>150000</v>
      </c>
      <c r="E13" s="7">
        <v>0</v>
      </c>
      <c r="F13" s="4">
        <v>0</v>
      </c>
      <c r="G13" s="8">
        <v>0</v>
      </c>
      <c r="H13" s="4">
        <v>0</v>
      </c>
      <c r="I13" s="8">
        <v>0</v>
      </c>
      <c r="J13" s="4">
        <v>0</v>
      </c>
      <c r="K13" s="8">
        <v>0</v>
      </c>
      <c r="L13" s="4">
        <v>0</v>
      </c>
      <c r="M13" s="8">
        <v>0</v>
      </c>
      <c r="N13" s="4">
        <v>0</v>
      </c>
      <c r="O13" s="4">
        <v>0</v>
      </c>
      <c r="P13" s="8">
        <v>0</v>
      </c>
      <c r="Q13" s="8">
        <v>0</v>
      </c>
      <c r="R13" s="4">
        <v>50000</v>
      </c>
    </row>
    <row r="14" spans="1:18" s="1" customFormat="1">
      <c r="A14" s="5">
        <v>2</v>
      </c>
      <c r="B14" s="6" t="s">
        <v>57</v>
      </c>
      <c r="C14" s="4">
        <f t="shared" si="0"/>
        <v>368307.57</v>
      </c>
      <c r="D14" s="4">
        <v>0</v>
      </c>
      <c r="E14" s="7">
        <v>0</v>
      </c>
      <c r="F14" s="4">
        <v>0</v>
      </c>
      <c r="G14" s="8">
        <v>0</v>
      </c>
      <c r="H14" s="4">
        <v>0</v>
      </c>
      <c r="I14" s="8">
        <v>363.6</v>
      </c>
      <c r="J14" s="4">
        <v>321886.46000000002</v>
      </c>
      <c r="K14" s="8">
        <v>0</v>
      </c>
      <c r="L14" s="4">
        <v>0</v>
      </c>
      <c r="M14" s="8">
        <v>0</v>
      </c>
      <c r="N14" s="4">
        <v>0</v>
      </c>
      <c r="O14" s="4">
        <v>0</v>
      </c>
      <c r="P14" s="8">
        <v>0</v>
      </c>
      <c r="Q14" s="8">
        <v>0</v>
      </c>
      <c r="R14" s="4">
        <v>46421.11</v>
      </c>
    </row>
    <row r="15" spans="1:18" s="1" customFormat="1">
      <c r="A15" s="5">
        <v>3</v>
      </c>
      <c r="B15" s="6" t="s">
        <v>58</v>
      </c>
      <c r="C15" s="4">
        <f t="shared" si="0"/>
        <v>368718.44</v>
      </c>
      <c r="D15" s="4">
        <v>0</v>
      </c>
      <c r="E15" s="7">
        <v>0</v>
      </c>
      <c r="F15" s="4">
        <v>0</v>
      </c>
      <c r="G15" s="8">
        <v>0</v>
      </c>
      <c r="H15" s="4">
        <v>0</v>
      </c>
      <c r="I15" s="8">
        <v>363.6</v>
      </c>
      <c r="J15" s="4">
        <v>322291.26</v>
      </c>
      <c r="K15" s="8">
        <v>0</v>
      </c>
      <c r="L15" s="4">
        <v>0</v>
      </c>
      <c r="M15" s="8">
        <v>0</v>
      </c>
      <c r="N15" s="4">
        <v>0</v>
      </c>
      <c r="O15" s="4">
        <v>0</v>
      </c>
      <c r="P15" s="8">
        <v>0</v>
      </c>
      <c r="Q15" s="8">
        <v>0</v>
      </c>
      <c r="R15" s="4">
        <v>46427.18</v>
      </c>
    </row>
    <row r="16" spans="1:18" s="1" customFormat="1">
      <c r="A16" s="5">
        <v>4</v>
      </c>
      <c r="B16" s="6" t="s">
        <v>59</v>
      </c>
      <c r="C16" s="4">
        <f t="shared" si="0"/>
        <v>3022670.27</v>
      </c>
      <c r="D16" s="4">
        <v>0</v>
      </c>
      <c r="E16" s="7">
        <v>0</v>
      </c>
      <c r="F16" s="4">
        <v>0</v>
      </c>
      <c r="G16" s="8">
        <v>716.5</v>
      </c>
      <c r="H16" s="4">
        <v>2836518.56</v>
      </c>
      <c r="I16" s="8">
        <v>0</v>
      </c>
      <c r="J16" s="4">
        <v>0</v>
      </c>
      <c r="K16" s="8">
        <v>0</v>
      </c>
      <c r="L16" s="4">
        <v>0</v>
      </c>
      <c r="M16" s="8">
        <v>0</v>
      </c>
      <c r="N16" s="4">
        <v>0</v>
      </c>
      <c r="O16" s="4">
        <v>0</v>
      </c>
      <c r="P16" s="8">
        <v>0</v>
      </c>
      <c r="Q16" s="8">
        <v>0</v>
      </c>
      <c r="R16" s="4">
        <f>165000+21151.71</f>
        <v>186151.71</v>
      </c>
    </row>
    <row r="17" spans="1:18">
      <c r="A17" s="16" t="s">
        <v>69</v>
      </c>
      <c r="B17" s="17"/>
      <c r="C17" s="18">
        <f t="shared" ref="C17:R17" si="2">SUM(C18:C26)</f>
        <v>13278684.58</v>
      </c>
      <c r="D17" s="18">
        <f t="shared" si="2"/>
        <v>2160829</v>
      </c>
      <c r="E17" s="19">
        <f t="shared" si="2"/>
        <v>0</v>
      </c>
      <c r="F17" s="18">
        <f t="shared" si="2"/>
        <v>0</v>
      </c>
      <c r="G17" s="18">
        <f t="shared" si="2"/>
        <v>1710</v>
      </c>
      <c r="H17" s="18">
        <f t="shared" si="2"/>
        <v>5147160</v>
      </c>
      <c r="I17" s="18">
        <f t="shared" si="2"/>
        <v>290.52</v>
      </c>
      <c r="J17" s="18">
        <f t="shared" si="2"/>
        <v>174786.03999999998</v>
      </c>
      <c r="K17" s="18">
        <f t="shared" si="2"/>
        <v>1447.4099999999999</v>
      </c>
      <c r="L17" s="18">
        <f t="shared" si="2"/>
        <v>4235909.54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1560000</v>
      </c>
    </row>
    <row r="18" spans="1:18">
      <c r="A18" s="20">
        <v>1</v>
      </c>
      <c r="B18" s="17" t="s">
        <v>60</v>
      </c>
      <c r="C18" s="18">
        <f>D18+F18+H18+J18+L18+N18+O18+P18+Q18+R18</f>
        <v>1031632.06</v>
      </c>
      <c r="D18" s="21">
        <v>740360.5</v>
      </c>
      <c r="E18" s="22">
        <v>0</v>
      </c>
      <c r="F18" s="21">
        <v>0</v>
      </c>
      <c r="G18" s="21">
        <v>0</v>
      </c>
      <c r="H18" s="21">
        <v>0</v>
      </c>
      <c r="I18" s="21">
        <v>138.28</v>
      </c>
      <c r="J18" s="21">
        <v>81271.56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210000</v>
      </c>
    </row>
    <row r="19" spans="1:18">
      <c r="A19" s="20">
        <v>2</v>
      </c>
      <c r="B19" s="17" t="s">
        <v>61</v>
      </c>
      <c r="C19" s="18">
        <f>D19+F19+H19+J19+L19+N19+O19+P19+Q19+R19</f>
        <v>1277998.98</v>
      </c>
      <c r="D19" s="21">
        <v>974484.5</v>
      </c>
      <c r="E19" s="22">
        <v>0</v>
      </c>
      <c r="F19" s="21">
        <v>0</v>
      </c>
      <c r="G19" s="21">
        <v>0</v>
      </c>
      <c r="H19" s="21">
        <v>0</v>
      </c>
      <c r="I19" s="21">
        <v>152.24</v>
      </c>
      <c r="J19" s="21">
        <v>93514.48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210000</v>
      </c>
    </row>
    <row r="20" spans="1:18">
      <c r="A20" s="20">
        <v>3</v>
      </c>
      <c r="B20" s="17" t="s">
        <v>62</v>
      </c>
      <c r="C20" s="18">
        <f>D20+F20+H20+J20+L20+N20+O20+P20+Q20+R20</f>
        <v>3119677.18</v>
      </c>
      <c r="D20" s="21">
        <v>0</v>
      </c>
      <c r="E20" s="22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993.3</v>
      </c>
      <c r="L20" s="21">
        <v>2964677.18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155000</v>
      </c>
    </row>
    <row r="21" spans="1:18">
      <c r="A21" s="20">
        <v>4</v>
      </c>
      <c r="B21" s="17" t="s">
        <v>63</v>
      </c>
      <c r="C21" s="18">
        <f>D21+F21+H21+J21+L21+N21+O21+P21+Q21+R21</f>
        <v>615984</v>
      </c>
      <c r="D21" s="21">
        <v>445984</v>
      </c>
      <c r="E21" s="22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170000</v>
      </c>
    </row>
    <row r="22" spans="1:18">
      <c r="A22" s="20">
        <v>5</v>
      </c>
      <c r="B22" s="17" t="s">
        <v>64</v>
      </c>
      <c r="C22" s="18">
        <f>D22+F22+H22+J22+L22+N22+O22+P22+Q22+R22</f>
        <v>1290480</v>
      </c>
      <c r="D22" s="21">
        <v>0</v>
      </c>
      <c r="E22" s="22">
        <v>0</v>
      </c>
      <c r="F22" s="21">
        <v>0</v>
      </c>
      <c r="G22" s="21">
        <v>380</v>
      </c>
      <c r="H22" s="21">
        <v>1125480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165000</v>
      </c>
    </row>
    <row r="23" spans="1:18">
      <c r="A23" s="20">
        <v>6</v>
      </c>
      <c r="B23" s="17" t="s">
        <v>65</v>
      </c>
      <c r="C23" s="18">
        <f t="shared" ref="C23:C26" si="3">D23+F23+H23+J23+L23+N23+O23+P23+Q23+R23</f>
        <v>1164828</v>
      </c>
      <c r="D23" s="21">
        <v>0</v>
      </c>
      <c r="E23" s="22">
        <v>0</v>
      </c>
      <c r="F23" s="21">
        <v>0</v>
      </c>
      <c r="G23" s="21">
        <v>343</v>
      </c>
      <c r="H23" s="21">
        <v>999828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165000</v>
      </c>
    </row>
    <row r="24" spans="1:18">
      <c r="A24" s="20">
        <v>7</v>
      </c>
      <c r="B24" s="17" t="s">
        <v>66</v>
      </c>
      <c r="C24" s="18">
        <f t="shared" si="3"/>
        <v>1178412</v>
      </c>
      <c r="D24" s="21">
        <v>0</v>
      </c>
      <c r="E24" s="22">
        <v>0</v>
      </c>
      <c r="F24" s="21">
        <v>0</v>
      </c>
      <c r="G24" s="21">
        <v>347</v>
      </c>
      <c r="H24" s="21">
        <v>1013412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165000</v>
      </c>
    </row>
    <row r="25" spans="1:18">
      <c r="A25" s="20">
        <v>8</v>
      </c>
      <c r="B25" s="17" t="s">
        <v>67</v>
      </c>
      <c r="C25" s="18">
        <f t="shared" si="3"/>
        <v>2173440</v>
      </c>
      <c r="D25" s="21">
        <v>0</v>
      </c>
      <c r="E25" s="22">
        <v>0</v>
      </c>
      <c r="F25" s="21">
        <v>0</v>
      </c>
      <c r="G25" s="21">
        <v>640</v>
      </c>
      <c r="H25" s="21">
        <v>2008440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165000</v>
      </c>
    </row>
    <row r="26" spans="1:18">
      <c r="A26" s="20">
        <v>9</v>
      </c>
      <c r="B26" s="17" t="s">
        <v>68</v>
      </c>
      <c r="C26" s="18">
        <f t="shared" si="3"/>
        <v>1426232.36</v>
      </c>
      <c r="D26" s="21">
        <v>0</v>
      </c>
      <c r="E26" s="22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454.11</v>
      </c>
      <c r="L26" s="21">
        <v>1271232.3600000001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155000</v>
      </c>
    </row>
  </sheetData>
  <mergeCells count="16">
    <mergeCell ref="A6:R6"/>
    <mergeCell ref="A8:A10"/>
    <mergeCell ref="B8:B10"/>
    <mergeCell ref="C8:C9"/>
    <mergeCell ref="D8:N8"/>
    <mergeCell ref="O8:R8"/>
    <mergeCell ref="E9:F9"/>
    <mergeCell ref="G9:H9"/>
    <mergeCell ref="I9:J9"/>
    <mergeCell ref="K9:L9"/>
    <mergeCell ref="M9:N9"/>
    <mergeCell ref="O1:R1"/>
    <mergeCell ref="O2:R2"/>
    <mergeCell ref="O3:R3"/>
    <mergeCell ref="A4:R4"/>
    <mergeCell ref="A5:R5"/>
  </mergeCells>
  <pageMargins left="0" right="0" top="0" bottom="0" header="0" footer="0"/>
  <pageSetup paperSize="9" scale="5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59" zoomScaleNormal="59" workbookViewId="0">
      <selection activeCell="B19" sqref="B19"/>
    </sheetView>
  </sheetViews>
  <sheetFormatPr defaultRowHeight="15"/>
  <cols>
    <col min="1" max="1" width="6.140625" customWidth="1"/>
    <col min="2" max="2" width="50.140625" customWidth="1"/>
    <col min="3" max="3" width="9.28515625" customWidth="1"/>
    <col min="4" max="4" width="9.5703125" customWidth="1"/>
    <col min="5" max="5" width="21.85546875" customWidth="1"/>
    <col min="6" max="6" width="7.7109375" customWidth="1"/>
    <col min="7" max="7" width="8.42578125" customWidth="1"/>
    <col min="8" max="8" width="12.28515625" customWidth="1"/>
    <col min="9" max="9" width="13.5703125" customWidth="1"/>
    <col min="10" max="10" width="13" customWidth="1"/>
    <col min="11" max="11" width="12" customWidth="1"/>
    <col min="12" max="12" width="10.7109375" customWidth="1"/>
    <col min="13" max="13" width="14.28515625" customWidth="1"/>
    <col min="14" max="14" width="15.85546875" customWidth="1"/>
    <col min="15" max="16" width="15.7109375" customWidth="1"/>
    <col min="17" max="17" width="15.5703125" customWidth="1"/>
    <col min="18" max="18" width="10.140625" customWidth="1"/>
    <col min="19" max="19" width="11" customWidth="1"/>
    <col min="20" max="20" width="12.140625" customWidth="1"/>
  </cols>
  <sheetData>
    <row r="1" spans="1:20">
      <c r="P1" s="74" t="s">
        <v>102</v>
      </c>
      <c r="Q1" s="74"/>
      <c r="R1" s="74"/>
      <c r="S1" s="74"/>
    </row>
    <row r="2" spans="1:20">
      <c r="P2" s="74" t="s">
        <v>86</v>
      </c>
      <c r="Q2" s="74"/>
      <c r="R2" s="74"/>
      <c r="S2" s="74"/>
    </row>
    <row r="3" spans="1:20">
      <c r="O3" s="74" t="s">
        <v>87</v>
      </c>
      <c r="P3" s="74"/>
      <c r="Q3" s="74"/>
      <c r="R3" s="74"/>
      <c r="S3" s="74"/>
    </row>
    <row r="4" spans="1:20">
      <c r="O4" s="74" t="s">
        <v>88</v>
      </c>
      <c r="P4" s="74"/>
      <c r="Q4" s="74"/>
      <c r="R4" s="74"/>
      <c r="S4" s="74"/>
    </row>
    <row r="5" spans="1:20">
      <c r="O5" s="51"/>
      <c r="P5" s="51"/>
      <c r="Q5" s="51"/>
      <c r="R5" s="51"/>
      <c r="S5" s="51"/>
    </row>
    <row r="6" spans="1:20" ht="15.75">
      <c r="A6" s="75" t="s">
        <v>89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20" s="52" customFormat="1" ht="15.75">
      <c r="A7" s="75" t="s">
        <v>90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0" ht="15.75">
      <c r="A8" s="75" t="s">
        <v>91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10" spans="1:20" s="23" customFormat="1" ht="39" customHeight="1">
      <c r="A10" s="78" t="s">
        <v>0</v>
      </c>
      <c r="B10" s="78" t="s">
        <v>1</v>
      </c>
      <c r="C10" s="78" t="s">
        <v>19</v>
      </c>
      <c r="D10" s="78"/>
      <c r="E10" s="81" t="s">
        <v>20</v>
      </c>
      <c r="F10" s="81" t="s">
        <v>21</v>
      </c>
      <c r="G10" s="81" t="s">
        <v>22</v>
      </c>
      <c r="H10" s="81" t="s">
        <v>23</v>
      </c>
      <c r="I10" s="78" t="s">
        <v>24</v>
      </c>
      <c r="J10" s="78"/>
      <c r="K10" s="82" t="s">
        <v>25</v>
      </c>
      <c r="L10" s="81" t="s">
        <v>26</v>
      </c>
      <c r="M10" s="78" t="s">
        <v>27</v>
      </c>
      <c r="N10" s="78"/>
      <c r="O10" s="78"/>
      <c r="P10" s="78"/>
      <c r="Q10" s="81" t="s">
        <v>28</v>
      </c>
      <c r="R10" s="81" t="s">
        <v>29</v>
      </c>
      <c r="S10" s="81" t="s">
        <v>30</v>
      </c>
    </row>
    <row r="11" spans="1:20" s="1" customFormat="1" ht="45.75" customHeight="1">
      <c r="A11" s="78"/>
      <c r="B11" s="78"/>
      <c r="C11" s="81" t="s">
        <v>31</v>
      </c>
      <c r="D11" s="81" t="s">
        <v>32</v>
      </c>
      <c r="E11" s="81"/>
      <c r="F11" s="81"/>
      <c r="G11" s="81"/>
      <c r="H11" s="81"/>
      <c r="I11" s="81" t="s">
        <v>33</v>
      </c>
      <c r="J11" s="81" t="s">
        <v>34</v>
      </c>
      <c r="K11" s="82"/>
      <c r="L11" s="81"/>
      <c r="M11" s="81" t="s">
        <v>33</v>
      </c>
      <c r="N11" s="81" t="s">
        <v>35</v>
      </c>
      <c r="O11" s="81" t="s">
        <v>36</v>
      </c>
      <c r="P11" s="81" t="s">
        <v>37</v>
      </c>
      <c r="Q11" s="81"/>
      <c r="R11" s="81"/>
      <c r="S11" s="81"/>
    </row>
    <row r="12" spans="1:20" s="1" customFormat="1" ht="78.75" customHeight="1">
      <c r="A12" s="78"/>
      <c r="B12" s="78"/>
      <c r="C12" s="81"/>
      <c r="D12" s="81"/>
      <c r="E12" s="81"/>
      <c r="F12" s="81"/>
      <c r="G12" s="81"/>
      <c r="H12" s="81"/>
      <c r="I12" s="81"/>
      <c r="J12" s="81"/>
      <c r="K12" s="82"/>
      <c r="L12" s="81"/>
      <c r="M12" s="81"/>
      <c r="N12" s="81"/>
      <c r="O12" s="81"/>
      <c r="P12" s="81"/>
      <c r="Q12" s="81"/>
      <c r="R12" s="81"/>
      <c r="S12" s="81"/>
    </row>
    <row r="13" spans="1:20" s="1" customFormat="1" ht="20.25" customHeight="1">
      <c r="A13" s="78"/>
      <c r="B13" s="78"/>
      <c r="C13" s="81"/>
      <c r="D13" s="81"/>
      <c r="E13" s="81"/>
      <c r="F13" s="81"/>
      <c r="G13" s="81"/>
      <c r="H13" s="24" t="s">
        <v>38</v>
      </c>
      <c r="I13" s="24" t="s">
        <v>38</v>
      </c>
      <c r="J13" s="24" t="s">
        <v>38</v>
      </c>
      <c r="K13" s="25" t="s">
        <v>39</v>
      </c>
      <c r="L13" s="81"/>
      <c r="M13" s="24" t="s">
        <v>15</v>
      </c>
      <c r="N13" s="24" t="s">
        <v>15</v>
      </c>
      <c r="O13" s="24" t="s">
        <v>15</v>
      </c>
      <c r="P13" s="24" t="s">
        <v>15</v>
      </c>
      <c r="Q13" s="24" t="s">
        <v>40</v>
      </c>
      <c r="R13" s="24" t="s">
        <v>40</v>
      </c>
      <c r="S13" s="81"/>
    </row>
    <row r="14" spans="1:20" s="1" customFormat="1">
      <c r="A14" s="24">
        <v>1</v>
      </c>
      <c r="B14" s="24">
        <v>2</v>
      </c>
      <c r="C14" s="24">
        <v>3</v>
      </c>
      <c r="D14" s="24">
        <v>4</v>
      </c>
      <c r="E14" s="9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4">
        <v>18</v>
      </c>
      <c r="S14" s="24">
        <v>19</v>
      </c>
    </row>
    <row r="15" spans="1:20" s="1" customFormat="1">
      <c r="A15" s="2" t="s">
        <v>70</v>
      </c>
      <c r="B15" s="43"/>
      <c r="C15" s="26" t="s">
        <v>41</v>
      </c>
      <c r="D15" s="26" t="s">
        <v>41</v>
      </c>
      <c r="E15" s="26" t="s">
        <v>41</v>
      </c>
      <c r="F15" s="37" t="s">
        <v>41</v>
      </c>
      <c r="G15" s="37" t="s">
        <v>41</v>
      </c>
      <c r="H15" s="11">
        <f>SUM(H16:H19)</f>
        <v>3303.8</v>
      </c>
      <c r="I15" s="11">
        <f t="shared" ref="I15:K15" si="0">SUM(I16:I19)</f>
        <v>2976.6000000000004</v>
      </c>
      <c r="J15" s="11">
        <f t="shared" si="0"/>
        <v>2618.9</v>
      </c>
      <c r="K15" s="44">
        <f t="shared" si="0"/>
        <v>130</v>
      </c>
      <c r="L15" s="33" t="s">
        <v>41</v>
      </c>
      <c r="M15" s="45">
        <v>3959696.28</v>
      </c>
      <c r="N15" s="45">
        <v>171743.81</v>
      </c>
      <c r="O15" s="45">
        <v>171743.81</v>
      </c>
      <c r="P15" s="45">
        <v>3616208.66</v>
      </c>
      <c r="Q15" s="45">
        <f t="shared" ref="Q15:Q19" si="1">M15/I15</f>
        <v>1330.2749042531746</v>
      </c>
      <c r="R15" s="34">
        <f>MAX(R16:R19)</f>
        <v>2109.7719480700775</v>
      </c>
      <c r="S15" s="33" t="s">
        <v>41</v>
      </c>
    </row>
    <row r="16" spans="1:20" s="1" customFormat="1">
      <c r="A16" s="27">
        <v>1</v>
      </c>
      <c r="B16" s="46" t="s">
        <v>56</v>
      </c>
      <c r="C16" s="47">
        <v>1966</v>
      </c>
      <c r="D16" s="48"/>
      <c r="E16" s="38" t="s">
        <v>42</v>
      </c>
      <c r="F16" s="37">
        <v>2</v>
      </c>
      <c r="G16" s="37">
        <v>2</v>
      </c>
      <c r="H16" s="11">
        <v>451.1</v>
      </c>
      <c r="I16" s="11">
        <v>399.5</v>
      </c>
      <c r="J16" s="11">
        <v>245.2</v>
      </c>
      <c r="K16" s="31">
        <v>19</v>
      </c>
      <c r="L16" s="28" t="s">
        <v>43</v>
      </c>
      <c r="M16" s="4">
        <v>200000</v>
      </c>
      <c r="N16" s="41">
        <f>ROUND(M16/$M$15*$N$15,2)</f>
        <v>8674.6</v>
      </c>
      <c r="O16" s="35">
        <f>N16</f>
        <v>8674.6</v>
      </c>
      <c r="P16" s="35">
        <f>M16-N16-O16</f>
        <v>182650.8</v>
      </c>
      <c r="Q16" s="35">
        <f t="shared" si="1"/>
        <v>500.62578222778473</v>
      </c>
      <c r="R16" s="42">
        <v>1565</v>
      </c>
      <c r="S16" s="29" t="s">
        <v>49</v>
      </c>
      <c r="T16" s="49"/>
    </row>
    <row r="17" spans="1:20" s="1" customFormat="1">
      <c r="A17" s="27">
        <v>2</v>
      </c>
      <c r="B17" s="46" t="s">
        <v>57</v>
      </c>
      <c r="C17" s="47">
        <v>1987</v>
      </c>
      <c r="D17" s="48"/>
      <c r="E17" s="39" t="s">
        <v>50</v>
      </c>
      <c r="F17" s="37">
        <v>2</v>
      </c>
      <c r="G17" s="37">
        <v>2</v>
      </c>
      <c r="H17" s="11">
        <v>627.9</v>
      </c>
      <c r="I17" s="11">
        <v>570.6</v>
      </c>
      <c r="J17" s="11">
        <v>570.6</v>
      </c>
      <c r="K17" s="31">
        <v>28</v>
      </c>
      <c r="L17" s="28" t="s">
        <v>43</v>
      </c>
      <c r="M17" s="4">
        <v>368307.57</v>
      </c>
      <c r="N17" s="41">
        <f t="shared" ref="N17:N19" si="2">ROUND(M17/$M$15*$N$15,2)</f>
        <v>15974.6</v>
      </c>
      <c r="O17" s="35">
        <f t="shared" ref="O17:O19" si="3">N17</f>
        <v>15974.6</v>
      </c>
      <c r="P17" s="35">
        <f t="shared" ref="P17:P19" si="4">M17-N17-O17</f>
        <v>336358.37000000005</v>
      </c>
      <c r="Q17" s="35">
        <f t="shared" si="1"/>
        <v>645.47418506834913</v>
      </c>
      <c r="R17" s="42">
        <f>Q17</f>
        <v>645.47418506834913</v>
      </c>
      <c r="S17" s="29" t="s">
        <v>44</v>
      </c>
      <c r="T17" s="49"/>
    </row>
    <row r="18" spans="1:20" s="1" customFormat="1">
      <c r="A18" s="27">
        <v>3</v>
      </c>
      <c r="B18" s="46" t="s">
        <v>58</v>
      </c>
      <c r="C18" s="47">
        <v>1987</v>
      </c>
      <c r="D18" s="48"/>
      <c r="E18" s="39" t="s">
        <v>50</v>
      </c>
      <c r="F18" s="37">
        <v>2</v>
      </c>
      <c r="G18" s="37">
        <v>2</v>
      </c>
      <c r="H18" s="11">
        <v>631.1</v>
      </c>
      <c r="I18" s="11">
        <v>573.79999999999995</v>
      </c>
      <c r="J18" s="11">
        <v>514.70000000000005</v>
      </c>
      <c r="K18" s="31">
        <v>31</v>
      </c>
      <c r="L18" s="28" t="s">
        <v>43</v>
      </c>
      <c r="M18" s="4">
        <v>368718.44</v>
      </c>
      <c r="N18" s="41">
        <f t="shared" si="2"/>
        <v>15992.42</v>
      </c>
      <c r="O18" s="35">
        <f t="shared" si="3"/>
        <v>15992.42</v>
      </c>
      <c r="P18" s="35">
        <f t="shared" si="4"/>
        <v>336733.60000000003</v>
      </c>
      <c r="Q18" s="35">
        <f t="shared" si="1"/>
        <v>642.5905193447195</v>
      </c>
      <c r="R18" s="42">
        <f>Q18</f>
        <v>642.5905193447195</v>
      </c>
      <c r="S18" s="29" t="s">
        <v>71</v>
      </c>
      <c r="T18" s="49"/>
    </row>
    <row r="19" spans="1:20" s="1" customFormat="1">
      <c r="A19" s="27">
        <v>4</v>
      </c>
      <c r="B19" s="46" t="s">
        <v>59</v>
      </c>
      <c r="C19" s="47">
        <v>1990</v>
      </c>
      <c r="D19" s="48"/>
      <c r="E19" s="39" t="s">
        <v>50</v>
      </c>
      <c r="F19" s="37">
        <v>3</v>
      </c>
      <c r="G19" s="37">
        <v>3</v>
      </c>
      <c r="H19" s="11">
        <v>1593.7</v>
      </c>
      <c r="I19" s="11">
        <v>1432.7</v>
      </c>
      <c r="J19" s="11">
        <v>1288.4000000000001</v>
      </c>
      <c r="K19" s="31">
        <v>52</v>
      </c>
      <c r="L19" s="28" t="s">
        <v>43</v>
      </c>
      <c r="M19" s="4">
        <v>3022670.27</v>
      </c>
      <c r="N19" s="41">
        <f t="shared" si="2"/>
        <v>131102.20000000001</v>
      </c>
      <c r="O19" s="35">
        <f t="shared" si="3"/>
        <v>131102.20000000001</v>
      </c>
      <c r="P19" s="35">
        <f t="shared" si="4"/>
        <v>2760465.8699999996</v>
      </c>
      <c r="Q19" s="35">
        <f t="shared" si="1"/>
        <v>2109.7719480700775</v>
      </c>
      <c r="R19" s="42">
        <f>Q19</f>
        <v>2109.7719480700775</v>
      </c>
      <c r="S19" s="29" t="s">
        <v>44</v>
      </c>
      <c r="T19" s="49"/>
    </row>
    <row r="20" spans="1:20">
      <c r="A20" s="16" t="s">
        <v>69</v>
      </c>
      <c r="B20" s="17"/>
      <c r="C20" s="24" t="s">
        <v>41</v>
      </c>
      <c r="D20" s="24" t="s">
        <v>41</v>
      </c>
      <c r="E20" s="40" t="s">
        <v>41</v>
      </c>
      <c r="F20" s="24" t="s">
        <v>41</v>
      </c>
      <c r="G20" s="24" t="s">
        <v>41</v>
      </c>
      <c r="H20" s="30">
        <f>SUM(H21:H29)</f>
        <v>4974.8</v>
      </c>
      <c r="I20" s="30">
        <f t="shared" ref="I20:K20" si="5">SUM(I21:I29)</f>
        <v>4974.8</v>
      </c>
      <c r="J20" s="30">
        <f t="shared" si="5"/>
        <v>3395.5323076923078</v>
      </c>
      <c r="K20" s="31">
        <f t="shared" si="5"/>
        <v>303</v>
      </c>
      <c r="L20" s="24" t="s">
        <v>41</v>
      </c>
      <c r="M20" s="18">
        <v>13278684.58</v>
      </c>
      <c r="N20" s="18">
        <f t="shared" ref="N20:P20" si="6">SUM(N21:N29)</f>
        <v>273555.58999999997</v>
      </c>
      <c r="O20" s="18">
        <f t="shared" si="6"/>
        <v>273555.58999999997</v>
      </c>
      <c r="P20" s="18">
        <f t="shared" si="6"/>
        <v>12731573.4</v>
      </c>
      <c r="Q20" s="18">
        <f t="shared" ref="Q20:Q29" si="7">M20/H20</f>
        <v>2669.1896317439896</v>
      </c>
      <c r="R20" s="18">
        <f>MAX(R21:R29)</f>
        <v>4036.8875154259836</v>
      </c>
      <c r="S20" s="24" t="s">
        <v>41</v>
      </c>
      <c r="T20" s="49"/>
    </row>
    <row r="21" spans="1:20">
      <c r="A21" s="20">
        <v>1</v>
      </c>
      <c r="B21" s="17" t="s">
        <v>60</v>
      </c>
      <c r="C21" s="20" t="s">
        <v>72</v>
      </c>
      <c r="D21" s="20"/>
      <c r="E21" s="12" t="s">
        <v>42</v>
      </c>
      <c r="F21" s="20" t="s">
        <v>45</v>
      </c>
      <c r="G21" s="20" t="s">
        <v>45</v>
      </c>
      <c r="H21" s="30">
        <v>581.70000000000005</v>
      </c>
      <c r="I21" s="30">
        <v>581.70000000000005</v>
      </c>
      <c r="J21" s="30">
        <v>258.58</v>
      </c>
      <c r="K21" s="31">
        <v>37</v>
      </c>
      <c r="L21" s="20" t="s">
        <v>43</v>
      </c>
      <c r="M21" s="18">
        <v>1031632.06</v>
      </c>
      <c r="N21" s="18">
        <v>21252.76</v>
      </c>
      <c r="O21" s="18">
        <v>21252.76</v>
      </c>
      <c r="P21" s="18">
        <v>989126.54</v>
      </c>
      <c r="Q21" s="18">
        <f t="shared" si="7"/>
        <v>1773.4778408114148</v>
      </c>
      <c r="R21" s="18">
        <v>1773.4778408114148</v>
      </c>
      <c r="S21" s="32" t="s">
        <v>73</v>
      </c>
    </row>
    <row r="22" spans="1:20">
      <c r="A22" s="20">
        <v>2</v>
      </c>
      <c r="B22" s="17" t="s">
        <v>61</v>
      </c>
      <c r="C22" s="20" t="s">
        <v>72</v>
      </c>
      <c r="D22" s="20"/>
      <c r="E22" s="12" t="s">
        <v>42</v>
      </c>
      <c r="F22" s="20" t="s">
        <v>45</v>
      </c>
      <c r="G22" s="20" t="s">
        <v>45</v>
      </c>
      <c r="H22" s="30">
        <v>731.3</v>
      </c>
      <c r="I22" s="30">
        <v>731.3</v>
      </c>
      <c r="J22" s="30">
        <v>640.95230769230761</v>
      </c>
      <c r="K22" s="31">
        <v>38</v>
      </c>
      <c r="L22" s="20" t="s">
        <v>43</v>
      </c>
      <c r="M22" s="18">
        <v>1277998.98</v>
      </c>
      <c r="N22" s="18">
        <v>26328.19</v>
      </c>
      <c r="O22" s="18">
        <v>26328.19</v>
      </c>
      <c r="P22" s="18">
        <v>1225342.6000000001</v>
      </c>
      <c r="Q22" s="18">
        <f t="shared" si="7"/>
        <v>1747.5714207575552</v>
      </c>
      <c r="R22" s="18">
        <v>1747.5714207575552</v>
      </c>
      <c r="S22" s="32" t="s">
        <v>74</v>
      </c>
    </row>
    <row r="23" spans="1:20">
      <c r="A23" s="20">
        <v>3</v>
      </c>
      <c r="B23" s="17" t="s">
        <v>62</v>
      </c>
      <c r="C23" s="20" t="s">
        <v>75</v>
      </c>
      <c r="D23" s="20"/>
      <c r="E23" s="12" t="s">
        <v>42</v>
      </c>
      <c r="F23" s="20" t="s">
        <v>45</v>
      </c>
      <c r="G23" s="20" t="s">
        <v>52</v>
      </c>
      <c r="H23" s="30">
        <v>1129</v>
      </c>
      <c r="I23" s="30">
        <v>1129</v>
      </c>
      <c r="J23" s="30">
        <v>882.09999999999991</v>
      </c>
      <c r="K23" s="31">
        <v>62</v>
      </c>
      <c r="L23" s="20" t="s">
        <v>43</v>
      </c>
      <c r="M23" s="18">
        <v>3119677.18</v>
      </c>
      <c r="N23" s="18">
        <v>64268.800000000003</v>
      </c>
      <c r="O23" s="18">
        <v>64268.800000000003</v>
      </c>
      <c r="P23" s="18">
        <v>2991139.58</v>
      </c>
      <c r="Q23" s="18">
        <f t="shared" si="7"/>
        <v>2763.2215943312667</v>
      </c>
      <c r="R23" s="18">
        <v>2763.2215907883078</v>
      </c>
      <c r="S23" s="32" t="s">
        <v>48</v>
      </c>
    </row>
    <row r="24" spans="1:20">
      <c r="A24" s="20">
        <v>4</v>
      </c>
      <c r="B24" s="17" t="s">
        <v>63</v>
      </c>
      <c r="C24" s="20" t="s">
        <v>76</v>
      </c>
      <c r="D24" s="20"/>
      <c r="E24" s="12" t="s">
        <v>42</v>
      </c>
      <c r="F24" s="20" t="s">
        <v>45</v>
      </c>
      <c r="G24" s="20" t="s">
        <v>46</v>
      </c>
      <c r="H24" s="30">
        <v>393.6</v>
      </c>
      <c r="I24" s="30">
        <v>393.6</v>
      </c>
      <c r="J24" s="30">
        <v>289.8</v>
      </c>
      <c r="K24" s="31">
        <v>16</v>
      </c>
      <c r="L24" s="20" t="s">
        <v>43</v>
      </c>
      <c r="M24" s="18">
        <v>615984</v>
      </c>
      <c r="N24" s="18">
        <v>12689.95</v>
      </c>
      <c r="O24" s="18">
        <v>12689.95</v>
      </c>
      <c r="P24" s="18">
        <v>590604.1</v>
      </c>
      <c r="Q24" s="18">
        <f t="shared" si="7"/>
        <v>1565</v>
      </c>
      <c r="R24" s="18">
        <v>1565</v>
      </c>
      <c r="S24" s="32" t="s">
        <v>55</v>
      </c>
    </row>
    <row r="25" spans="1:20">
      <c r="A25" s="20">
        <v>5</v>
      </c>
      <c r="B25" s="17" t="s">
        <v>64</v>
      </c>
      <c r="C25" s="20" t="s">
        <v>77</v>
      </c>
      <c r="D25" s="20"/>
      <c r="E25" s="12" t="s">
        <v>42</v>
      </c>
      <c r="F25" s="20" t="s">
        <v>45</v>
      </c>
      <c r="G25" s="20" t="s">
        <v>45</v>
      </c>
      <c r="H25" s="30">
        <v>399.5</v>
      </c>
      <c r="I25" s="30">
        <v>399.5</v>
      </c>
      <c r="J25" s="30">
        <v>244.39999999999998</v>
      </c>
      <c r="K25" s="31">
        <v>25</v>
      </c>
      <c r="L25" s="20" t="s">
        <v>43</v>
      </c>
      <c r="M25" s="18">
        <v>1290480</v>
      </c>
      <c r="N25" s="18">
        <v>26585.32</v>
      </c>
      <c r="O25" s="18">
        <v>26585.32</v>
      </c>
      <c r="P25" s="18">
        <v>1237309.3600000001</v>
      </c>
      <c r="Q25" s="18">
        <f t="shared" si="7"/>
        <v>3230.2377972465583</v>
      </c>
      <c r="R25" s="18">
        <v>3230.5992490613271</v>
      </c>
      <c r="S25" s="32" t="s">
        <v>73</v>
      </c>
    </row>
    <row r="26" spans="1:20">
      <c r="A26" s="20">
        <v>6</v>
      </c>
      <c r="B26" s="17" t="s">
        <v>65</v>
      </c>
      <c r="C26" s="20" t="s">
        <v>53</v>
      </c>
      <c r="D26" s="20"/>
      <c r="E26" s="12" t="s">
        <v>42</v>
      </c>
      <c r="F26" s="20" t="s">
        <v>45</v>
      </c>
      <c r="G26" s="20" t="s">
        <v>45</v>
      </c>
      <c r="H26" s="30">
        <v>378.8</v>
      </c>
      <c r="I26" s="30">
        <v>378.8</v>
      </c>
      <c r="J26" s="30">
        <v>205.7</v>
      </c>
      <c r="K26" s="31">
        <v>32</v>
      </c>
      <c r="L26" s="20" t="s">
        <v>43</v>
      </c>
      <c r="M26" s="18">
        <v>1164828</v>
      </c>
      <c r="N26" s="18">
        <v>23996.75</v>
      </c>
      <c r="O26" s="18">
        <v>23996.75</v>
      </c>
      <c r="P26" s="18">
        <v>1116834.5</v>
      </c>
      <c r="Q26" s="18">
        <f t="shared" si="7"/>
        <v>3075.0475184794086</v>
      </c>
      <c r="R26" s="18">
        <v>3075.391605068638</v>
      </c>
      <c r="S26" s="32" t="s">
        <v>48</v>
      </c>
    </row>
    <row r="27" spans="1:20">
      <c r="A27" s="20">
        <v>7</v>
      </c>
      <c r="B27" s="17" t="s">
        <v>66</v>
      </c>
      <c r="C27" s="20" t="s">
        <v>78</v>
      </c>
      <c r="D27" s="20"/>
      <c r="E27" s="12" t="s">
        <v>42</v>
      </c>
      <c r="F27" s="20" t="s">
        <v>45</v>
      </c>
      <c r="G27" s="20" t="s">
        <v>45</v>
      </c>
      <c r="H27" s="30">
        <v>367</v>
      </c>
      <c r="I27" s="30">
        <v>367</v>
      </c>
      <c r="J27" s="30">
        <v>102.9</v>
      </c>
      <c r="K27" s="31">
        <v>27</v>
      </c>
      <c r="L27" s="20" t="s">
        <v>43</v>
      </c>
      <c r="M27" s="18">
        <v>1178412</v>
      </c>
      <c r="N27" s="18">
        <v>24276.59</v>
      </c>
      <c r="O27" s="18">
        <v>24276.59</v>
      </c>
      <c r="P27" s="18">
        <v>1129858.82</v>
      </c>
      <c r="Q27" s="18">
        <f t="shared" si="7"/>
        <v>3210.9318801089917</v>
      </c>
      <c r="R27" s="18">
        <v>3211.2911716621256</v>
      </c>
      <c r="S27" s="32" t="s">
        <v>47</v>
      </c>
    </row>
    <row r="28" spans="1:20">
      <c r="A28" s="20">
        <v>8</v>
      </c>
      <c r="B28" s="17" t="s">
        <v>67</v>
      </c>
      <c r="C28" s="20" t="s">
        <v>51</v>
      </c>
      <c r="D28" s="20"/>
      <c r="E28" s="12" t="s">
        <v>42</v>
      </c>
      <c r="F28" s="20" t="s">
        <v>45</v>
      </c>
      <c r="G28" s="20" t="s">
        <v>45</v>
      </c>
      <c r="H28" s="30">
        <v>640.6</v>
      </c>
      <c r="I28" s="30">
        <v>640.6</v>
      </c>
      <c r="J28" s="30">
        <v>569.29999999999995</v>
      </c>
      <c r="K28" s="31">
        <v>42</v>
      </c>
      <c r="L28" s="20" t="s">
        <v>43</v>
      </c>
      <c r="M28" s="18">
        <v>2173440</v>
      </c>
      <c r="N28" s="18">
        <v>44775.27</v>
      </c>
      <c r="O28" s="18">
        <v>44775.27</v>
      </c>
      <c r="P28" s="18">
        <v>2083889.46</v>
      </c>
      <c r="Q28" s="18">
        <f t="shared" si="7"/>
        <v>3392.8192319700279</v>
      </c>
      <c r="R28" s="18">
        <v>3393.1988760536997</v>
      </c>
      <c r="S28" s="32" t="s">
        <v>54</v>
      </c>
    </row>
    <row r="29" spans="1:20">
      <c r="A29" s="20">
        <v>9</v>
      </c>
      <c r="B29" s="17" t="s">
        <v>68</v>
      </c>
      <c r="C29" s="20" t="s">
        <v>79</v>
      </c>
      <c r="D29" s="20"/>
      <c r="E29" s="12" t="s">
        <v>42</v>
      </c>
      <c r="F29" s="20" t="s">
        <v>45</v>
      </c>
      <c r="G29" s="20" t="s">
        <v>45</v>
      </c>
      <c r="H29" s="30">
        <v>353.3</v>
      </c>
      <c r="I29" s="30">
        <v>353.3</v>
      </c>
      <c r="J29" s="30">
        <v>201.8</v>
      </c>
      <c r="K29" s="31">
        <v>24</v>
      </c>
      <c r="L29" s="20" t="s">
        <v>43</v>
      </c>
      <c r="M29" s="18">
        <v>1426232.36</v>
      </c>
      <c r="N29" s="18">
        <v>29381.96</v>
      </c>
      <c r="O29" s="18">
        <v>29381.96</v>
      </c>
      <c r="P29" s="18">
        <v>1367468.44</v>
      </c>
      <c r="Q29" s="18">
        <f t="shared" si="7"/>
        <v>4036.8875176903484</v>
      </c>
      <c r="R29" s="18">
        <v>4036.8875154259836</v>
      </c>
      <c r="S29" s="32" t="s">
        <v>80</v>
      </c>
    </row>
  </sheetData>
  <mergeCells count="29">
    <mergeCell ref="R10:R12"/>
    <mergeCell ref="S10:S13"/>
    <mergeCell ref="C11:C13"/>
    <mergeCell ref="D11:D13"/>
    <mergeCell ref="I11:I12"/>
    <mergeCell ref="J11:J12"/>
    <mergeCell ref="M11:M12"/>
    <mergeCell ref="N11:N12"/>
    <mergeCell ref="O11:O12"/>
    <mergeCell ref="P11:P12"/>
    <mergeCell ref="H10:H12"/>
    <mergeCell ref="I10:J10"/>
    <mergeCell ref="K10:K12"/>
    <mergeCell ref="L10:L13"/>
    <mergeCell ref="M10:P10"/>
    <mergeCell ref="Q10:Q12"/>
    <mergeCell ref="G10:G13"/>
    <mergeCell ref="A10:A13"/>
    <mergeCell ref="B10:B13"/>
    <mergeCell ref="C10:D10"/>
    <mergeCell ref="E10:E13"/>
    <mergeCell ref="F10:F13"/>
    <mergeCell ref="A8:S8"/>
    <mergeCell ref="A7:S7"/>
    <mergeCell ref="A6:S6"/>
    <mergeCell ref="P1:S1"/>
    <mergeCell ref="P2:S2"/>
    <mergeCell ref="O3:S3"/>
    <mergeCell ref="O4:S4"/>
  </mergeCells>
  <pageMargins left="0" right="0" top="0" bottom="0" header="0" footer="0"/>
  <pageSetup paperSize="9" scale="5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topLeftCell="A4" workbookViewId="0">
      <selection activeCell="O11" sqref="O11"/>
    </sheetView>
  </sheetViews>
  <sheetFormatPr defaultRowHeight="15"/>
  <cols>
    <col min="1" max="1" width="2.85546875" customWidth="1"/>
    <col min="2" max="2" width="11.140625" customWidth="1"/>
    <col min="3" max="3" width="7.7109375" customWidth="1"/>
    <col min="4" max="4" width="6.42578125" customWidth="1"/>
    <col min="5" max="5" width="5.5703125" customWidth="1"/>
    <col min="6" max="6" width="5" customWidth="1"/>
    <col min="7" max="7" width="4.85546875" customWidth="1"/>
    <col min="8" max="8" width="5.85546875" customWidth="1"/>
    <col min="9" max="9" width="6.42578125" customWidth="1"/>
    <col min="10" max="10" width="5.140625" customWidth="1"/>
    <col min="11" max="11" width="3.42578125" customWidth="1"/>
    <col min="12" max="12" width="4.140625" customWidth="1"/>
    <col min="13" max="13" width="4.5703125" customWidth="1"/>
    <col min="14" max="14" width="7" customWidth="1"/>
    <col min="15" max="15" width="4.7109375" customWidth="1"/>
    <col min="16" max="16" width="6.5703125" customWidth="1"/>
    <col min="17" max="17" width="3.28515625" customWidth="1"/>
    <col min="18" max="18" width="3.42578125" customWidth="1"/>
    <col min="19" max="20" width="3.85546875" customWidth="1"/>
    <col min="21" max="21" width="5.85546875" customWidth="1"/>
    <col min="22" max="22" width="5.140625" customWidth="1"/>
    <col min="23" max="23" width="4.5703125" customWidth="1"/>
    <col min="24" max="24" width="6.28515625" customWidth="1"/>
  </cols>
  <sheetData>
    <row r="1" spans="1:24" ht="13.5" customHeight="1"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83" t="s">
        <v>101</v>
      </c>
      <c r="V1" s="83"/>
      <c r="W1" s="83"/>
      <c r="X1" s="83"/>
    </row>
    <row r="2" spans="1:24" ht="9" customHeight="1">
      <c r="H2" s="83" t="s">
        <v>86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ht="10.5" customHeight="1">
      <c r="H3" s="83" t="s">
        <v>87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9" customHeight="1">
      <c r="H4" s="83" t="s">
        <v>88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7.5" customHeight="1"/>
    <row r="6" spans="1:24" ht="28.5" customHeight="1">
      <c r="A6" s="92" t="s">
        <v>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6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ht="27" customHeight="1">
      <c r="A8" s="93" t="s">
        <v>0</v>
      </c>
      <c r="B8" s="93" t="s">
        <v>1</v>
      </c>
      <c r="C8" s="97" t="s">
        <v>2</v>
      </c>
      <c r="D8" s="93" t="s">
        <v>3</v>
      </c>
      <c r="E8" s="93"/>
      <c r="F8" s="93"/>
      <c r="G8" s="93"/>
      <c r="H8" s="93"/>
      <c r="I8" s="93"/>
      <c r="J8" s="93"/>
      <c r="K8" s="94"/>
      <c r="L8" s="94"/>
      <c r="M8" s="94"/>
      <c r="N8" s="94"/>
      <c r="O8" s="94"/>
      <c r="P8" s="94"/>
      <c r="Q8" s="94"/>
      <c r="R8" s="94"/>
      <c r="S8" s="94"/>
      <c r="T8" s="94"/>
      <c r="U8" s="93" t="s">
        <v>4</v>
      </c>
      <c r="V8" s="94"/>
      <c r="W8" s="94"/>
      <c r="X8" s="94"/>
    </row>
    <row r="9" spans="1:24">
      <c r="A9" s="93"/>
      <c r="B9" s="93"/>
      <c r="C9" s="97"/>
      <c r="D9" s="99" t="s">
        <v>5</v>
      </c>
      <c r="E9" s="100"/>
      <c r="F9" s="100"/>
      <c r="G9" s="100"/>
      <c r="H9" s="100"/>
      <c r="I9" s="100"/>
      <c r="J9" s="101"/>
      <c r="K9" s="88" t="s">
        <v>6</v>
      </c>
      <c r="L9" s="89"/>
      <c r="M9" s="88" t="s">
        <v>7</v>
      </c>
      <c r="N9" s="89"/>
      <c r="O9" s="88" t="s">
        <v>8</v>
      </c>
      <c r="P9" s="89"/>
      <c r="Q9" s="88" t="s">
        <v>9</v>
      </c>
      <c r="R9" s="89"/>
      <c r="S9" s="88" t="s">
        <v>10</v>
      </c>
      <c r="T9" s="89"/>
      <c r="U9" s="84" t="s">
        <v>11</v>
      </c>
      <c r="V9" s="84" t="s">
        <v>12</v>
      </c>
      <c r="W9" s="84" t="s">
        <v>13</v>
      </c>
      <c r="X9" s="86" t="s">
        <v>14</v>
      </c>
    </row>
    <row r="10" spans="1:24" ht="105.75" customHeight="1">
      <c r="A10" s="94"/>
      <c r="B10" s="94"/>
      <c r="C10" s="98"/>
      <c r="D10" s="54" t="s">
        <v>93</v>
      </c>
      <c r="E10" s="54" t="s">
        <v>94</v>
      </c>
      <c r="F10" s="54" t="s">
        <v>95</v>
      </c>
      <c r="G10" s="54" t="s">
        <v>96</v>
      </c>
      <c r="H10" s="54" t="s">
        <v>97</v>
      </c>
      <c r="I10" s="54" t="s">
        <v>98</v>
      </c>
      <c r="J10" s="54" t="s">
        <v>99</v>
      </c>
      <c r="K10" s="90"/>
      <c r="L10" s="91"/>
      <c r="M10" s="90"/>
      <c r="N10" s="91"/>
      <c r="O10" s="90"/>
      <c r="P10" s="91"/>
      <c r="Q10" s="90"/>
      <c r="R10" s="91"/>
      <c r="S10" s="90"/>
      <c r="T10" s="91"/>
      <c r="U10" s="85"/>
      <c r="V10" s="85"/>
      <c r="W10" s="85"/>
      <c r="X10" s="87"/>
    </row>
    <row r="11" spans="1:24">
      <c r="A11" s="95"/>
      <c r="B11" s="96"/>
      <c r="C11" s="55" t="s">
        <v>15</v>
      </c>
      <c r="D11" s="56" t="s">
        <v>15</v>
      </c>
      <c r="E11" s="56" t="s">
        <v>15</v>
      </c>
      <c r="F11" s="56" t="s">
        <v>15</v>
      </c>
      <c r="G11" s="56" t="s">
        <v>15</v>
      </c>
      <c r="H11" s="56" t="s">
        <v>15</v>
      </c>
      <c r="I11" s="56" t="s">
        <v>15</v>
      </c>
      <c r="J11" s="56" t="s">
        <v>15</v>
      </c>
      <c r="K11" s="57" t="s">
        <v>16</v>
      </c>
      <c r="L11" s="56" t="s">
        <v>15</v>
      </c>
      <c r="M11" s="56" t="s">
        <v>17</v>
      </c>
      <c r="N11" s="56" t="s">
        <v>15</v>
      </c>
      <c r="O11" s="56" t="s">
        <v>17</v>
      </c>
      <c r="P11" s="56" t="s">
        <v>15</v>
      </c>
      <c r="Q11" s="56" t="s">
        <v>17</v>
      </c>
      <c r="R11" s="56" t="s">
        <v>15</v>
      </c>
      <c r="S11" s="56" t="s">
        <v>18</v>
      </c>
      <c r="T11" s="56" t="s">
        <v>15</v>
      </c>
      <c r="U11" s="56" t="s">
        <v>15</v>
      </c>
      <c r="V11" s="56" t="s">
        <v>15</v>
      </c>
      <c r="W11" s="56" t="s">
        <v>15</v>
      </c>
      <c r="X11" s="58" t="s">
        <v>15</v>
      </c>
    </row>
    <row r="12" spans="1:24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59">
        <v>15</v>
      </c>
      <c r="P12" s="59">
        <v>16</v>
      </c>
      <c r="Q12" s="59">
        <v>17</v>
      </c>
      <c r="R12" s="59">
        <v>18</v>
      </c>
      <c r="S12" s="59">
        <v>19</v>
      </c>
      <c r="T12" s="59">
        <v>20</v>
      </c>
      <c r="U12" s="59">
        <v>21</v>
      </c>
      <c r="V12" s="59">
        <v>22</v>
      </c>
      <c r="W12" s="59">
        <v>23</v>
      </c>
      <c r="X12" s="59">
        <v>24</v>
      </c>
    </row>
    <row r="13" spans="1:24">
      <c r="A13" s="60" t="s">
        <v>100</v>
      </c>
      <c r="B13" s="60"/>
      <c r="C13" s="61">
        <v>3959696.28</v>
      </c>
      <c r="D13" s="61">
        <v>150000</v>
      </c>
      <c r="E13" s="61">
        <f t="shared" ref="E13:J17" si="0">SUM(E14:E17)</f>
        <v>0</v>
      </c>
      <c r="F13" s="61">
        <f t="shared" si="0"/>
        <v>0</v>
      </c>
      <c r="G13" s="61">
        <f t="shared" si="0"/>
        <v>0</v>
      </c>
      <c r="H13" s="61">
        <f t="shared" si="0"/>
        <v>0</v>
      </c>
      <c r="I13" s="61">
        <f t="shared" si="0"/>
        <v>150000</v>
      </c>
      <c r="J13" s="61">
        <f t="shared" si="0"/>
        <v>0</v>
      </c>
      <c r="K13" s="62">
        <v>0</v>
      </c>
      <c r="L13" s="61">
        <v>0</v>
      </c>
      <c r="M13" s="61">
        <v>716.5</v>
      </c>
      <c r="N13" s="61">
        <v>2836518.56</v>
      </c>
      <c r="O13" s="61">
        <v>727.2</v>
      </c>
      <c r="P13" s="61">
        <v>644177.72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329000</v>
      </c>
    </row>
    <row r="14" spans="1:24" ht="21" customHeight="1">
      <c r="A14" s="63">
        <v>1</v>
      </c>
      <c r="B14" s="72" t="s">
        <v>56</v>
      </c>
      <c r="C14" s="61">
        <v>200000</v>
      </c>
      <c r="D14" s="65">
        <v>150000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6">
        <v>150000</v>
      </c>
      <c r="J14" s="61">
        <f t="shared" ref="J14" si="1">SUM(J15:J18)</f>
        <v>0</v>
      </c>
      <c r="K14" s="67">
        <v>0</v>
      </c>
      <c r="L14" s="61">
        <f t="shared" ref="L14" si="2">SUM(L15:L18)</f>
        <v>0</v>
      </c>
      <c r="M14" s="68">
        <v>0</v>
      </c>
      <c r="N14" s="68">
        <v>0</v>
      </c>
      <c r="O14" s="68">
        <v>0</v>
      </c>
      <c r="P14" s="68">
        <v>0</v>
      </c>
      <c r="Q14" s="61">
        <f t="shared" ref="Q14:W14" si="3">SUM(Q15:Q18)</f>
        <v>0</v>
      </c>
      <c r="R14" s="61">
        <f t="shared" si="3"/>
        <v>0</v>
      </c>
      <c r="S14" s="61">
        <f t="shared" si="3"/>
        <v>0</v>
      </c>
      <c r="T14" s="61">
        <f t="shared" si="3"/>
        <v>0</v>
      </c>
      <c r="U14" s="61">
        <f t="shared" si="3"/>
        <v>0</v>
      </c>
      <c r="V14" s="61">
        <f t="shared" si="3"/>
        <v>0</v>
      </c>
      <c r="W14" s="61">
        <f t="shared" si="3"/>
        <v>0</v>
      </c>
      <c r="X14" s="69">
        <v>50000</v>
      </c>
    </row>
    <row r="15" spans="1:24">
      <c r="A15" s="63">
        <v>2</v>
      </c>
      <c r="B15" s="64" t="s">
        <v>57</v>
      </c>
      <c r="C15" s="61">
        <v>368307.57</v>
      </c>
      <c r="D15" s="61">
        <f t="shared" ref="D15" si="4">SUM(D16:D19)</f>
        <v>0</v>
      </c>
      <c r="E15" s="61">
        <f t="shared" si="0"/>
        <v>0</v>
      </c>
      <c r="F15" s="61">
        <f t="shared" si="0"/>
        <v>0</v>
      </c>
      <c r="G15" s="61">
        <f t="shared" si="0"/>
        <v>0</v>
      </c>
      <c r="H15" s="61">
        <f t="shared" si="0"/>
        <v>0</v>
      </c>
      <c r="I15" s="61">
        <f t="shared" ref="I15:J15" si="5">SUM(I16:I19)</f>
        <v>0</v>
      </c>
      <c r="J15" s="61">
        <f t="shared" si="5"/>
        <v>0</v>
      </c>
      <c r="K15" s="70">
        <v>0</v>
      </c>
      <c r="L15" s="61">
        <f t="shared" ref="L15" si="6">SUM(L16:L19)</f>
        <v>0</v>
      </c>
      <c r="M15" s="71">
        <v>0</v>
      </c>
      <c r="N15" s="68">
        <v>0</v>
      </c>
      <c r="O15" s="65">
        <v>363.6</v>
      </c>
      <c r="P15" s="65">
        <v>321886.46000000002</v>
      </c>
      <c r="Q15" s="61">
        <f t="shared" ref="Q15:W15" si="7">SUM(Q16:Q19)</f>
        <v>0</v>
      </c>
      <c r="R15" s="61">
        <f t="shared" si="7"/>
        <v>0</v>
      </c>
      <c r="S15" s="61">
        <f t="shared" si="7"/>
        <v>0</v>
      </c>
      <c r="T15" s="61">
        <f t="shared" si="7"/>
        <v>0</v>
      </c>
      <c r="U15" s="61">
        <f t="shared" si="7"/>
        <v>0</v>
      </c>
      <c r="V15" s="61">
        <f t="shared" si="7"/>
        <v>0</v>
      </c>
      <c r="W15" s="61">
        <f t="shared" si="7"/>
        <v>0</v>
      </c>
      <c r="X15" s="69">
        <v>46421.11</v>
      </c>
    </row>
    <row r="16" spans="1:24">
      <c r="A16" s="63">
        <v>3</v>
      </c>
      <c r="B16" s="64" t="s">
        <v>58</v>
      </c>
      <c r="C16" s="61">
        <v>368718.44</v>
      </c>
      <c r="D16" s="61">
        <f t="shared" ref="D16" si="8">SUM(D17:D20)</f>
        <v>0</v>
      </c>
      <c r="E16" s="61">
        <f t="shared" si="0"/>
        <v>0</v>
      </c>
      <c r="F16" s="61">
        <f t="shared" si="0"/>
        <v>0</v>
      </c>
      <c r="G16" s="61">
        <f t="shared" si="0"/>
        <v>0</v>
      </c>
      <c r="H16" s="61">
        <f t="shared" si="0"/>
        <v>0</v>
      </c>
      <c r="I16" s="61">
        <f t="shared" ref="I16:J16" si="9">SUM(I17:I20)</f>
        <v>0</v>
      </c>
      <c r="J16" s="61">
        <f t="shared" si="9"/>
        <v>0</v>
      </c>
      <c r="K16" s="70">
        <v>0</v>
      </c>
      <c r="L16" s="61">
        <f t="shared" ref="L16" si="10">SUM(L17:L20)</f>
        <v>0</v>
      </c>
      <c r="M16" s="71">
        <v>0</v>
      </c>
      <c r="N16" s="68">
        <v>0</v>
      </c>
      <c r="O16" s="65">
        <v>363.6</v>
      </c>
      <c r="P16" s="65">
        <v>322291.26</v>
      </c>
      <c r="Q16" s="61">
        <f t="shared" ref="Q16:W16" si="11">SUM(Q17:Q20)</f>
        <v>0</v>
      </c>
      <c r="R16" s="61">
        <f t="shared" si="11"/>
        <v>0</v>
      </c>
      <c r="S16" s="61">
        <f t="shared" si="11"/>
        <v>0</v>
      </c>
      <c r="T16" s="61">
        <f t="shared" si="11"/>
        <v>0</v>
      </c>
      <c r="U16" s="61">
        <f t="shared" si="11"/>
        <v>0</v>
      </c>
      <c r="V16" s="61">
        <f t="shared" si="11"/>
        <v>0</v>
      </c>
      <c r="W16" s="61">
        <f t="shared" si="11"/>
        <v>0</v>
      </c>
      <c r="X16" s="69">
        <v>46427.18</v>
      </c>
    </row>
    <row r="17" spans="1:24" ht="20.25" customHeight="1">
      <c r="A17" s="63">
        <v>4</v>
      </c>
      <c r="B17" s="72" t="s">
        <v>59</v>
      </c>
      <c r="C17" s="61">
        <v>3022670.27</v>
      </c>
      <c r="D17" s="61">
        <f t="shared" ref="D17" si="12">SUM(D18:D21)</f>
        <v>0</v>
      </c>
      <c r="E17" s="61">
        <f t="shared" si="0"/>
        <v>0</v>
      </c>
      <c r="F17" s="61">
        <f t="shared" si="0"/>
        <v>0</v>
      </c>
      <c r="G17" s="61">
        <f t="shared" si="0"/>
        <v>0</v>
      </c>
      <c r="H17" s="61">
        <f t="shared" si="0"/>
        <v>0</v>
      </c>
      <c r="I17" s="61">
        <f t="shared" ref="I17:J17" si="13">SUM(I18:I21)</f>
        <v>0</v>
      </c>
      <c r="J17" s="61">
        <f t="shared" si="13"/>
        <v>0</v>
      </c>
      <c r="K17" s="70">
        <v>0</v>
      </c>
      <c r="L17" s="61">
        <f t="shared" ref="L17" si="14">SUM(L18:L21)</f>
        <v>0</v>
      </c>
      <c r="M17" s="65">
        <v>716.5</v>
      </c>
      <c r="N17" s="65">
        <v>2836518.56</v>
      </c>
      <c r="O17" s="61">
        <f t="shared" ref="O17:P17" si="15">SUM(O18:O21)</f>
        <v>0</v>
      </c>
      <c r="P17" s="61">
        <f t="shared" si="15"/>
        <v>0</v>
      </c>
      <c r="Q17" s="61">
        <f t="shared" ref="Q17:W17" si="16">SUM(Q18:Q21)</f>
        <v>0</v>
      </c>
      <c r="R17" s="61">
        <f t="shared" si="16"/>
        <v>0</v>
      </c>
      <c r="S17" s="61">
        <f t="shared" si="16"/>
        <v>0</v>
      </c>
      <c r="T17" s="61">
        <f t="shared" si="16"/>
        <v>0</v>
      </c>
      <c r="U17" s="61">
        <f t="shared" si="16"/>
        <v>0</v>
      </c>
      <c r="V17" s="61">
        <f t="shared" si="16"/>
        <v>0</v>
      </c>
      <c r="W17" s="61">
        <f t="shared" si="16"/>
        <v>0</v>
      </c>
      <c r="X17" s="69">
        <v>186151.71</v>
      </c>
    </row>
  </sheetData>
  <mergeCells count="20">
    <mergeCell ref="D8:T8"/>
    <mergeCell ref="U8:X8"/>
    <mergeCell ref="D9:J9"/>
    <mergeCell ref="K9:L10"/>
    <mergeCell ref="H4:X4"/>
    <mergeCell ref="H2:X2"/>
    <mergeCell ref="W9:W10"/>
    <mergeCell ref="X9:X10"/>
    <mergeCell ref="U1:X1"/>
    <mergeCell ref="H3:X3"/>
    <mergeCell ref="M9:N10"/>
    <mergeCell ref="O9:P10"/>
    <mergeCell ref="Q9:R10"/>
    <mergeCell ref="S9:T10"/>
    <mergeCell ref="U9:U10"/>
    <mergeCell ref="V9:V10"/>
    <mergeCell ref="A6:X6"/>
    <mergeCell ref="A8:A11"/>
    <mergeCell ref="B8:B11"/>
    <mergeCell ref="C8:C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Прил.1</vt:lpstr>
      <vt:lpstr>Табл.1</vt:lpstr>
      <vt:lpstr>Табл.2</vt:lpstr>
      <vt:lpstr>Прил.1!Заголовки_для_печати</vt:lpstr>
      <vt:lpstr>Табл.1!Заголовки_для_печати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2017-05-25T11:23:02Z</cp:lastPrinted>
  <dcterms:created xsi:type="dcterms:W3CDTF">2017-04-18T13:18:20Z</dcterms:created>
  <dcterms:modified xsi:type="dcterms:W3CDTF">2017-05-25T11:23:31Z</dcterms:modified>
</cp:coreProperties>
</file>