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9015" activeTab="0"/>
  </bookViews>
  <sheets>
    <sheet name="Приложение №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<sst xmlns="http://schemas.openxmlformats.org/spreadsheetml/2006/main" count="41" uniqueCount="35">
  <si>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№</t>
  </si>
  <si>
    <t>Ед. изм</t>
  </si>
  <si>
    <t>Наименование предмета контракта</t>
  </si>
  <si>
    <t>Кол-во</t>
  </si>
  <si>
    <t>Коммерческие предложения (руб./ед.изм.)</t>
  </si>
  <si>
    <t>Цена за единицу изм. с округлением (вниз) до сотых долей после запятой (руб.)</t>
  </si>
  <si>
    <t>Н(М)ЦК контракта с учетом округления цены за единицу (руб.)</t>
  </si>
  <si>
    <t>Н(М)ЦК определяемая методом сопоставимых рыночных цен (анализа рынка)</t>
  </si>
  <si>
    <t>Расчет Н(М)ЦК произвел:</t>
  </si>
  <si>
    <t>ИТОГО:</t>
  </si>
  <si>
    <t xml:space="preserve">Средняя цена за единицу      </t>
  </si>
  <si>
    <t>Однородность совокупности значений выявленных цен, используемых в расчете Н(М)ЦК</t>
  </si>
  <si>
    <t xml:space="preserve">Средняя арифметическая цена за единицу     &lt;ц&gt; </t>
  </si>
  <si>
    <t>Среднее квадратичное отклонение</t>
  </si>
  <si>
    <t>шт.</t>
  </si>
  <si>
    <t>ОКПД2 (КТРУ)</t>
  </si>
  <si>
    <t>Детский игровой комплекс</t>
  </si>
  <si>
    <t>В результате проведенного расчета Н(М)Ц контракта составила с учетом  расходов на перевозку, доставку, разгрузку, монтаж, установку, уплату налогов, сборов и других обязательных платежей:</t>
  </si>
  <si>
    <r>
      <t xml:space="preserve">коэффициент вариации цен V (%) </t>
    </r>
    <r>
      <rPr>
        <i/>
        <sz val="10"/>
        <color indexed="8"/>
        <rFont val="Times New Roman"/>
        <family val="1"/>
      </rPr>
      <t>(не должен превышать 33%)</t>
    </r>
  </si>
  <si>
    <t>Песочница</t>
  </si>
  <si>
    <t>Скамья садово-парковая на металических ножках</t>
  </si>
  <si>
    <t>Т.А. Мишина</t>
  </si>
  <si>
    <t>КП_1</t>
  </si>
  <si>
    <t>КП_2</t>
  </si>
  <si>
    <t>КП_3</t>
  </si>
  <si>
    <t xml:space="preserve">Качалка - балансир </t>
  </si>
  <si>
    <t xml:space="preserve">Урна </t>
  </si>
  <si>
    <t xml:space="preserve">Карусель </t>
  </si>
  <si>
    <t>Декоративное ограждение площадки</t>
  </si>
  <si>
    <t>Ударопоглощающее покрытие площадки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</si>
  <si>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</si>
  <si>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м</t>
  </si>
  <si>
    <t>Информационный щит</t>
  </si>
  <si>
    <t>Расчет начальной (максимальной) цены контракта</t>
  </si>
  <si>
    <t xml:space="preserve">Приложение №1 к обоснованию начальной (максимальной ) цены контракта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</si>
</sst>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0.000000"/>
    <numFmt numFmtId="180" formatCode="0.0000000"/>
    <numFmt numFmtId="181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172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4" fontId="8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right" wrapText="1"/>
      <protection locked="0"/>
    </xf>
    <xf numFmtId="0" fontId="10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6</xdr:row>
      <xdr:rowOff>914400</xdr:rowOff>
    </xdr:from>
    <xdr:to>
      <xdr:col>11</xdr:col>
      <xdr:colOff>800100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2352675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6</xdr:row>
      <xdr:rowOff>609600</xdr:rowOff>
    </xdr:from>
    <xdr:to>
      <xdr:col>10</xdr:col>
      <xdr:colOff>876300</xdr:colOff>
      <xdr:row>6</xdr:row>
      <xdr:rowOff>1047750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2047875"/>
          <a:ext cx="828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3"/>
  <sheetViews>
    <sheetView tabSelected="1" zoomScale="90" zoomScaleNormal="90" workbookViewId="0" topLeftCell="A7">
      <selection activeCell="J19" sqref="J19"/>
    </sheetView>
  </sheetViews>
  <sheetFormatPr defaultColWidth="9.140625" defaultRowHeight="15"/>
  <cols>
    <col min="1" max="1" width="3.140625" style="2" customWidth="1"/>
    <col min="2" max="2" width="8.421875" style="2" customWidth="1"/>
    <col min="3" max="3" width="33.421875" style="2" customWidth="1"/>
    <col min="4" max="5" width="6.8515625" style="2" customWidth="1"/>
    <col min="6" max="8" width="11.7109375" style="2" customWidth="1"/>
    <col min="9" max="9" width="11.57421875" style="2" customWidth="1"/>
    <col min="10" max="10" width="13.57421875" style="2" customWidth="1"/>
    <col min="11" max="11" width="14.57421875" style="2" customWidth="1"/>
    <col min="12" max="12" width="13.8515625" style="2" customWidth="1"/>
    <col min="13" max="13" width="14.421875" style="2" customWidth="1"/>
    <col min="14" max="14" width="13.28125" style="2" customWidth="1"/>
    <col min="15" max="16384" width="9.140625" style="2" customWidth="1"/>
  </cols>
  <sheetData>
    <row r="2" spans="1:14" ht="15">
      <c r="A2" s="12"/>
      <c r="B2" s="12"/>
      <c r="C2"/>
      <c r="D2" s="53" t="s">
        <v>34</v>
      </c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8" ht="15">
      <c r="A3" s="12"/>
      <c r="B3" s="12"/>
      <c r="C3"/>
      <c r="D3"/>
      <c r="E3"/>
      <c r="F3"/>
      <c r="G3" s="54"/>
      <c r="H3" s="54"/>
    </row>
    <row r="4" spans="1:14" ht="15">
      <c r="A4" s="59" t="s">
        <v>33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1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44.25" customHeight="1">
      <c r="A6" s="49" t="s">
        <v>0</v>
      </c>
      <c r="B6" s="47" t="s">
        <v>15</v>
      </c>
      <c r="C6" s="49" t="s">
        <v>2</v>
      </c>
      <c r="D6" s="47" t="s">
        <v>1</v>
      </c>
      <c r="E6" s="47" t="s">
        <v>3</v>
      </c>
      <c r="F6" s="50" t="s">
        <v>4</v>
      </c>
      <c r="G6" s="51"/>
      <c r="H6" s="52"/>
      <c r="I6" s="56" t="s">
        <v>10</v>
      </c>
      <c r="J6" s="58" t="s">
        <v>11</v>
      </c>
      <c r="K6" s="58"/>
      <c r="L6" s="58"/>
      <c r="M6" s="45" t="s">
        <v>7</v>
      </c>
      <c r="N6" s="45"/>
    </row>
    <row r="7" spans="1:14" ht="104.25" customHeight="1">
      <c r="A7" s="49"/>
      <c r="B7" s="48"/>
      <c r="C7" s="47"/>
      <c r="D7" s="48"/>
      <c r="E7" s="48"/>
      <c r="F7" s="33" t="s">
        <v>22</v>
      </c>
      <c r="G7" s="33" t="s">
        <v>23</v>
      </c>
      <c r="H7" s="33" t="s">
        <v>24</v>
      </c>
      <c r="I7" s="57"/>
      <c r="J7" s="27" t="s">
        <v>12</v>
      </c>
      <c r="K7" s="21" t="s">
        <v>13</v>
      </c>
      <c r="L7" s="22" t="s">
        <v>18</v>
      </c>
      <c r="M7" s="34" t="s">
        <v>5</v>
      </c>
      <c r="N7" s="34" t="s">
        <v>6</v>
      </c>
    </row>
    <row r="8" spans="1:14" ht="25.5" customHeight="1">
      <c r="A8" s="25">
        <v>1</v>
      </c>
      <c r="B8" s="26"/>
      <c r="C8" s="19" t="s">
        <v>16</v>
      </c>
      <c r="D8" s="3" t="s">
        <v>14</v>
      </c>
      <c r="E8" s="24">
        <v>1</v>
      </c>
      <c r="F8" s="35">
        <v>330000</v>
      </c>
      <c r="G8" s="35">
        <v>295900</v>
      </c>
      <c r="H8" s="35">
        <v>332100</v>
      </c>
      <c r="I8" s="36">
        <f>(F8+G8+H8)/3</f>
        <v>319333.3333333333</v>
      </c>
      <c r="J8" s="37">
        <f>AVERAGE(F8:H8)</f>
        <v>319333.3333333333</v>
      </c>
      <c r="K8" s="40">
        <f>SQRT(((SUM((POWER(H8-J8,2)),(POWER(G8-J8,2)),(POWER(F8-J8,2))))/(COLUMNS(F8:H8)-1)))</f>
        <v>20321.007192886216</v>
      </c>
      <c r="L8" s="40">
        <f>K8/J8*100</f>
        <v>6.3635721898391076</v>
      </c>
      <c r="M8" s="38">
        <f>ROUND(I8,2)</f>
        <v>319333.33</v>
      </c>
      <c r="N8" s="35">
        <f>M8*E8</f>
        <v>319333.33</v>
      </c>
    </row>
    <row r="9" spans="1:14" ht="22.5" customHeight="1">
      <c r="A9" s="25">
        <v>2</v>
      </c>
      <c r="B9" s="3"/>
      <c r="C9" s="19" t="s">
        <v>27</v>
      </c>
      <c r="D9" s="3" t="s">
        <v>14</v>
      </c>
      <c r="E9" s="25">
        <v>1</v>
      </c>
      <c r="F9" s="35">
        <v>78000</v>
      </c>
      <c r="G9" s="35">
        <v>93000</v>
      </c>
      <c r="H9" s="35">
        <v>78000</v>
      </c>
      <c r="I9" s="36">
        <f aca="true" t="shared" si="0" ref="I9:I17">(F9+G9+H9)/3</f>
        <v>83000</v>
      </c>
      <c r="J9" s="37">
        <f aca="true" t="shared" si="1" ref="J9:J17">AVERAGE(F9:H9)</f>
        <v>83000</v>
      </c>
      <c r="K9" s="40">
        <f aca="true" t="shared" si="2" ref="K9:K17">SQRT(((SUM((POWER(H9-J9,2)),(POWER(G9-J9,2)),(POWER(F9-J9,2))))/(COLUMNS(F9:H9)-1)))</f>
        <v>8660.254037844386</v>
      </c>
      <c r="L9" s="40">
        <f aca="true" t="shared" si="3" ref="L9:L17">K9/J9*100</f>
        <v>10.434041009451068</v>
      </c>
      <c r="M9" s="38">
        <f aca="true" t="shared" si="4" ref="M9:N17">ROUND(I9,2)</f>
        <v>83000</v>
      </c>
      <c r="N9" s="38">
        <f t="shared" si="4"/>
        <v>83000</v>
      </c>
    </row>
    <row r="10" spans="1:14" ht="22.5" customHeight="1">
      <c r="A10" s="25">
        <v>3</v>
      </c>
      <c r="B10" s="3"/>
      <c r="C10" s="19" t="s">
        <v>25</v>
      </c>
      <c r="D10" s="3" t="s">
        <v>14</v>
      </c>
      <c r="E10" s="25">
        <v>1</v>
      </c>
      <c r="F10" s="35">
        <v>31200</v>
      </c>
      <c r="G10" s="35">
        <v>32000</v>
      </c>
      <c r="H10" s="35">
        <v>32300</v>
      </c>
      <c r="I10" s="36">
        <f t="shared" si="0"/>
        <v>31833.333333333332</v>
      </c>
      <c r="J10" s="37">
        <f t="shared" si="1"/>
        <v>31833.333333333332</v>
      </c>
      <c r="K10" s="40">
        <f t="shared" si="2"/>
        <v>568.6240703077327</v>
      </c>
      <c r="L10" s="40">
        <f t="shared" si="3"/>
        <v>1.7862536240033489</v>
      </c>
      <c r="M10" s="38">
        <f t="shared" si="4"/>
        <v>31833.33</v>
      </c>
      <c r="N10" s="35">
        <f>M10*E10</f>
        <v>31833.33</v>
      </c>
    </row>
    <row r="11" spans="1:14" ht="22.5" customHeight="1">
      <c r="A11" s="25">
        <v>4</v>
      </c>
      <c r="B11" s="3"/>
      <c r="C11" s="19" t="s">
        <v>19</v>
      </c>
      <c r="D11" s="3" t="s">
        <v>14</v>
      </c>
      <c r="E11" s="25">
        <v>1</v>
      </c>
      <c r="F11" s="35">
        <v>22320</v>
      </c>
      <c r="G11" s="35">
        <v>24000</v>
      </c>
      <c r="H11" s="35">
        <v>30650</v>
      </c>
      <c r="I11" s="36">
        <f t="shared" si="0"/>
        <v>25656.666666666668</v>
      </c>
      <c r="J11" s="37">
        <f t="shared" si="1"/>
        <v>25656.666666666668</v>
      </c>
      <c r="K11" s="40">
        <f t="shared" si="2"/>
        <v>4405.182553916845</v>
      </c>
      <c r="L11" s="40">
        <f t="shared" si="3"/>
        <v>17.169738419839593</v>
      </c>
      <c r="M11" s="38">
        <f t="shared" si="4"/>
        <v>25656.67</v>
      </c>
      <c r="N11" s="35">
        <f>M11*E11</f>
        <v>25656.67</v>
      </c>
    </row>
    <row r="12" spans="1:14" ht="31.5" customHeight="1">
      <c r="A12" s="25">
        <v>10</v>
      </c>
      <c r="B12" s="3"/>
      <c r="C12" s="19" t="s">
        <v>20</v>
      </c>
      <c r="D12" s="3" t="s">
        <v>14</v>
      </c>
      <c r="E12" s="25">
        <v>1</v>
      </c>
      <c r="F12" s="35">
        <v>15000</v>
      </c>
      <c r="G12" s="35">
        <v>16000</v>
      </c>
      <c r="H12" s="35">
        <v>15000</v>
      </c>
      <c r="I12" s="36">
        <f t="shared" si="0"/>
        <v>15333.333333333334</v>
      </c>
      <c r="J12" s="37">
        <f t="shared" si="1"/>
        <v>15333.333333333334</v>
      </c>
      <c r="K12" s="40">
        <f t="shared" si="2"/>
        <v>577.3502691896257</v>
      </c>
      <c r="L12" s="40">
        <f t="shared" si="3"/>
        <v>3.765327842541037</v>
      </c>
      <c r="M12" s="38">
        <f t="shared" si="4"/>
        <v>15333.33</v>
      </c>
      <c r="N12" s="35">
        <f>M12*E12</f>
        <v>15333.33</v>
      </c>
    </row>
    <row r="13" spans="1:14" ht="22.5" customHeight="1">
      <c r="A13" s="25">
        <v>11</v>
      </c>
      <c r="B13" s="3"/>
      <c r="C13" s="19" t="s">
        <v>26</v>
      </c>
      <c r="D13" s="3" t="s">
        <v>14</v>
      </c>
      <c r="E13" s="25">
        <v>1</v>
      </c>
      <c r="F13" s="35">
        <v>3000</v>
      </c>
      <c r="G13" s="35">
        <v>3300</v>
      </c>
      <c r="H13" s="35">
        <v>3500</v>
      </c>
      <c r="I13" s="36">
        <f t="shared" si="0"/>
        <v>3266.6666666666665</v>
      </c>
      <c r="J13" s="37">
        <f t="shared" si="1"/>
        <v>3266.6666666666665</v>
      </c>
      <c r="K13" s="40">
        <f t="shared" si="2"/>
        <v>251.66114784235833</v>
      </c>
      <c r="L13" s="40">
        <f t="shared" si="3"/>
        <v>7.703912689051787</v>
      </c>
      <c r="M13" s="38">
        <f t="shared" si="4"/>
        <v>3266.67</v>
      </c>
      <c r="N13" s="35">
        <f>M13*E13</f>
        <v>3266.67</v>
      </c>
    </row>
    <row r="14" spans="1:14" ht="22.5" customHeight="1">
      <c r="A14" s="25"/>
      <c r="B14" s="3"/>
      <c r="C14" s="19" t="s">
        <v>32</v>
      </c>
      <c r="D14" s="3" t="s">
        <v>14</v>
      </c>
      <c r="E14" s="25">
        <v>1</v>
      </c>
      <c r="F14" s="35">
        <v>22800</v>
      </c>
      <c r="G14" s="35">
        <v>23000</v>
      </c>
      <c r="H14" s="35">
        <v>28000</v>
      </c>
      <c r="I14" s="36">
        <f t="shared" si="0"/>
        <v>24600</v>
      </c>
      <c r="J14" s="37">
        <f t="shared" si="1"/>
        <v>24600</v>
      </c>
      <c r="K14" s="40">
        <f t="shared" si="2"/>
        <v>2946.183972531247</v>
      </c>
      <c r="L14" s="40">
        <f t="shared" si="3"/>
        <v>11.976357611915638</v>
      </c>
      <c r="M14" s="38">
        <f t="shared" si="4"/>
        <v>24600</v>
      </c>
      <c r="N14" s="35">
        <f>M14*E14</f>
        <v>24600</v>
      </c>
    </row>
    <row r="15" spans="1:14" ht="30.75" customHeight="1">
      <c r="A15" s="25">
        <v>12</v>
      </c>
      <c r="B15" s="3"/>
      <c r="C15" s="19" t="s">
        <v>29</v>
      </c>
      <c r="D15" s="3" t="s">
        <v>30</v>
      </c>
      <c r="E15" s="25">
        <v>165.5</v>
      </c>
      <c r="F15" s="35">
        <v>999240</v>
      </c>
      <c r="G15" s="35">
        <v>998300</v>
      </c>
      <c r="H15" s="35">
        <v>976450</v>
      </c>
      <c r="I15" s="36">
        <f t="shared" si="0"/>
        <v>991330</v>
      </c>
      <c r="J15" s="37">
        <f t="shared" si="1"/>
        <v>991330</v>
      </c>
      <c r="K15" s="40">
        <f t="shared" si="2"/>
        <v>12895.026172908685</v>
      </c>
      <c r="L15" s="40">
        <f t="shared" si="3"/>
        <v>1.300780383213328</v>
      </c>
      <c r="M15" s="38">
        <f t="shared" si="4"/>
        <v>991330</v>
      </c>
      <c r="N15" s="38">
        <f t="shared" si="4"/>
        <v>991330</v>
      </c>
    </row>
    <row r="16" spans="1:14" ht="22.5" customHeight="1">
      <c r="A16" s="25">
        <v>13</v>
      </c>
      <c r="B16" s="3"/>
      <c r="C16" s="19" t="s">
        <v>28</v>
      </c>
      <c r="D16" s="3" t="s">
        <v>31</v>
      </c>
      <c r="E16" s="25">
        <v>48</v>
      </c>
      <c r="F16" s="35">
        <v>239040</v>
      </c>
      <c r="G16" s="35">
        <v>256000</v>
      </c>
      <c r="H16" s="41">
        <v>243700</v>
      </c>
      <c r="I16" s="36">
        <f t="shared" si="0"/>
        <v>246246.66666666666</v>
      </c>
      <c r="J16" s="37">
        <f t="shared" si="1"/>
        <v>246246.66666666666</v>
      </c>
      <c r="K16" s="40">
        <f t="shared" si="2"/>
        <v>8762.107813382196</v>
      </c>
      <c r="L16" s="40">
        <f t="shared" si="3"/>
        <v>3.5582645369340486</v>
      </c>
      <c r="M16" s="38">
        <f t="shared" si="4"/>
        <v>246246.67</v>
      </c>
      <c r="N16" s="38">
        <f t="shared" si="4"/>
        <v>246246.67</v>
      </c>
    </row>
    <row r="17" spans="1:14" s="1" customFormat="1" ht="16.5" customHeight="1">
      <c r="A17" s="22"/>
      <c r="B17" s="22"/>
      <c r="C17" s="31" t="s">
        <v>9</v>
      </c>
      <c r="D17" s="32"/>
      <c r="E17" s="32"/>
      <c r="F17" s="35">
        <f>SUM(F8:F16)</f>
        <v>1740600</v>
      </c>
      <c r="G17" s="35">
        <f>SUM(G8:G16)</f>
        <v>1741500</v>
      </c>
      <c r="H17" s="35">
        <f>SUM(H8:H16)</f>
        <v>1739700</v>
      </c>
      <c r="I17" s="36">
        <f t="shared" si="0"/>
        <v>1740600</v>
      </c>
      <c r="J17" s="37">
        <f t="shared" si="1"/>
        <v>1740600</v>
      </c>
      <c r="K17" s="40">
        <f t="shared" si="2"/>
        <v>900</v>
      </c>
      <c r="L17" s="40">
        <f t="shared" si="3"/>
        <v>0.0517063081695967</v>
      </c>
      <c r="M17" s="38">
        <f t="shared" si="4"/>
        <v>1740600</v>
      </c>
      <c r="N17" s="38">
        <f t="shared" si="4"/>
        <v>1740600</v>
      </c>
    </row>
    <row r="18" spans="1:14" s="1" customFormat="1" ht="16.5" customHeight="1">
      <c r="A18" s="16"/>
      <c r="B18" s="16"/>
      <c r="C18" s="17"/>
      <c r="D18" s="17"/>
      <c r="E18" s="17"/>
      <c r="F18" s="17"/>
      <c r="G18" s="17"/>
      <c r="H18" s="17"/>
      <c r="I18" s="17"/>
      <c r="J18" s="23"/>
      <c r="K18" s="23"/>
      <c r="L18" s="23"/>
      <c r="M18" s="17"/>
      <c r="N18" s="14"/>
    </row>
    <row r="19" spans="1:14" s="5" customFormat="1" ht="30.75" customHeight="1">
      <c r="A19" s="46" t="s">
        <v>17</v>
      </c>
      <c r="B19" s="46"/>
      <c r="C19" s="46"/>
      <c r="D19" s="46"/>
      <c r="E19" s="46"/>
      <c r="F19" s="46"/>
      <c r="G19" s="46"/>
      <c r="H19" s="46"/>
      <c r="I19" s="39">
        <v>1740600</v>
      </c>
      <c r="J19" s="23"/>
      <c r="K19" s="23"/>
      <c r="L19" s="23"/>
      <c r="M19" s="15"/>
      <c r="N19" s="4"/>
    </row>
    <row r="20" spans="1:14" ht="26.25" customHeight="1">
      <c r="A20" s="20"/>
      <c r="B20" s="20"/>
      <c r="C20" s="20"/>
      <c r="D20" s="20"/>
      <c r="E20" s="20"/>
      <c r="F20" s="20"/>
      <c r="G20" s="20"/>
      <c r="H20" s="20"/>
      <c r="I20" s="20"/>
      <c r="J20" s="23"/>
      <c r="K20" s="23"/>
      <c r="L20" s="23"/>
      <c r="M20" s="20"/>
      <c r="N20" s="20"/>
    </row>
    <row r="21" spans="1:12" ht="15.75" customHeight="1">
      <c r="A21" s="43" t="s">
        <v>8</v>
      </c>
      <c r="B21" s="43"/>
      <c r="C21" s="43"/>
      <c r="D21" s="28"/>
      <c r="E21" s="29"/>
      <c r="F21" s="7"/>
      <c r="G21" s="7"/>
      <c r="H21" s="7"/>
      <c r="J21" s="23"/>
      <c r="K21" s="23"/>
      <c r="L21" s="23"/>
    </row>
    <row r="22" spans="1:12" s="6" customFormat="1" ht="15.75" customHeight="1">
      <c r="A22" s="44"/>
      <c r="B22" s="44"/>
      <c r="C22" s="44"/>
      <c r="D22" s="44"/>
      <c r="E22" s="44"/>
      <c r="F22" s="9"/>
      <c r="G22" s="10"/>
      <c r="H22" s="11"/>
      <c r="J22" s="23"/>
      <c r="K22" s="23"/>
      <c r="L22" s="23"/>
    </row>
    <row r="23" spans="1:12" s="6" customFormat="1" ht="20.25" customHeight="1">
      <c r="A23" s="30"/>
      <c r="B23" s="30"/>
      <c r="C23" s="42" t="s">
        <v>21</v>
      </c>
      <c r="D23" s="42"/>
      <c r="E23" s="30"/>
      <c r="F23" s="2"/>
      <c r="G23" s="10"/>
      <c r="H23" s="11"/>
      <c r="J23" s="23"/>
      <c r="K23" s="23"/>
      <c r="L23" s="23"/>
    </row>
    <row r="24" spans="1:12" s="6" customFormat="1" ht="11.25" customHeight="1">
      <c r="A24" s="8"/>
      <c r="B24" s="8"/>
      <c r="C24" s="18"/>
      <c r="D24" s="8"/>
      <c r="E24" s="8"/>
      <c r="F24" s="2"/>
      <c r="G24" s="10"/>
      <c r="H24" s="11"/>
      <c r="J24" s="17"/>
      <c r="K24" s="17"/>
      <c r="L24" s="17"/>
    </row>
    <row r="25" spans="7:12" ht="19.5" customHeight="1">
      <c r="G25" s="7"/>
      <c r="H25" s="7"/>
      <c r="J25" s="17"/>
      <c r="K25" s="17"/>
      <c r="L25" s="17"/>
    </row>
    <row r="26" spans="1:12" s="6" customFormat="1" ht="15.75">
      <c r="A26" s="2"/>
      <c r="B26" s="2"/>
      <c r="C26" s="2"/>
      <c r="D26" s="2"/>
      <c r="E26" s="2"/>
      <c r="F26" s="2"/>
      <c r="G26" s="10"/>
      <c r="H26" s="11"/>
      <c r="J26" s="13"/>
      <c r="K26" s="13"/>
      <c r="L26" s="13"/>
    </row>
    <row r="27" spans="10:12" ht="12.75">
      <c r="J27" s="20"/>
      <c r="K27" s="20"/>
      <c r="L27" s="20"/>
    </row>
    <row r="29" spans="10:12" ht="15">
      <c r="J29" s="6"/>
      <c r="K29" s="6"/>
      <c r="L29" s="6"/>
    </row>
    <row r="30" spans="10:12" ht="15">
      <c r="J30" s="6"/>
      <c r="K30" s="6"/>
      <c r="L30" s="6"/>
    </row>
    <row r="31" spans="10:12" ht="15">
      <c r="J31" s="6"/>
      <c r="K31" s="6"/>
      <c r="L31" s="6"/>
    </row>
    <row r="33" spans="10:12" ht="15">
      <c r="J33" s="6"/>
      <c r="K33" s="6"/>
      <c r="L33" s="6"/>
    </row>
  </sheetData>
  <sheetProtection/>
  <mergeCells count="17">
    <mergeCell ref="D2:N2"/>
    <mergeCell ref="G3:H3"/>
    <mergeCell ref="A5:N5"/>
    <mergeCell ref="E6:E7"/>
    <mergeCell ref="I6:I7"/>
    <mergeCell ref="J6:L6"/>
    <mergeCell ref="A4:N4"/>
    <mergeCell ref="C23:D23"/>
    <mergeCell ref="A21:C21"/>
    <mergeCell ref="A22:E22"/>
    <mergeCell ref="M6:N6"/>
    <mergeCell ref="A19:H19"/>
    <mergeCell ref="B6:B7"/>
    <mergeCell ref="A6:A7"/>
    <mergeCell ref="C6:C7"/>
    <mergeCell ref="F6:H6"/>
    <mergeCell ref="D6:D7"/>
  </mergeCells>
  <printOptions/>
  <pageMargins left="0.8267716535433072" right="0.2362204724409449" top="0.2755905511811024" bottom="0.31496062992125984" header="0.1968503937007874" footer="0.31496062992125984"/>
  <pageSetup fitToHeight="5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User</cp:lastModifiedBy>
  <cp:lastPrinted>2024-04-03T11:27:08Z</cp:lastPrinted>
  <dcterms:created xsi:type="dcterms:W3CDTF">2014-01-15T18:15:09Z</dcterms:created>
  <dcterms:modified xsi:type="dcterms:W3CDTF">2024-04-09T08:16:08Z</dcterms:modified>
  <cp:category/>
  <cp:version/>
  <cp:contentType/>
  <cp:contentStatus/>
</cp:coreProperties>
</file>